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5.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6.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7.xml" ContentType="application/vnd.openxmlformats-officedocument.drawing+xml"/>
  <Override PartName="/xl/charts/chart1.xml" ContentType="application/vnd.openxmlformats-officedocument.drawingml.chart+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8.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760" yWindow="2196" windowWidth="9168" windowHeight="5352" tabRatio="764"/>
  </bookViews>
  <sheets>
    <sheet name="Accueil" sheetId="13" r:id="rId1"/>
    <sheet name="Mode d'emploi" sheetId="6" r:id="rId2"/>
    <sheet name="Identification" sheetId="10" r:id="rId3"/>
    <sheet name="1 - Management" sheetId="4" r:id="rId4"/>
    <sheet name="2 - Prise en charge" sheetId="9" r:id="rId5"/>
    <sheet name="Scores" sheetId="2" r:id="rId6"/>
    <sheet name="Résultats" sheetId="3" r:id="rId7"/>
    <sheet name="Cartographie" sheetId="11" r:id="rId8"/>
    <sheet name="Réf" sheetId="14" state="hidden" r:id="rId9"/>
    <sheet name="BD" sheetId="15" state="hidden" r:id="rId10"/>
  </sheets>
  <externalReferences>
    <externalReference r:id="rId11"/>
    <externalReference r:id="rId12"/>
  </externalReferences>
  <definedNames>
    <definedName name="___thinkcell3UUAAAEAAAAAAAAA.gTgSI6KFEq5RkM0W5m25A" hidden="1">#REF!</definedName>
    <definedName name="___thinkcell3UUAAAEAAAAAAAAA2nVMgJN7rk.B5z50VzDB9A" hidden="1">'[1]M - Bassin Marché'!#REF!</definedName>
    <definedName name="___thinkcell3UUAAAEAAAAAAAAA32NldpawDU2uE0RAXJzRaQ" hidden="1">#REF!</definedName>
    <definedName name="___thinkcell3UUAAAEAAAAAAAAA32zB3.SyAkaPW4k9sxEkHA" hidden="1">#REF!</definedName>
    <definedName name="___thinkcell3UUAAAEAAAAAAAAA5RsOKnGxQ0.eKbXJ4t00xA" hidden="1">#REF!</definedName>
    <definedName name="___thinkcell3UUAAAEAAAAAAAAA5VInDlfoAEW6rFV8J6ezUA" hidden="1">#REF!</definedName>
    <definedName name="___thinkcell3UUAAAEAAAAAAAAABcGoPOXieE.XO20LLjEACA" hidden="1">#REF!</definedName>
    <definedName name="___thinkcell3UUAAAEAAAAAAAAACa4hL6idKEKMh0OI_tfK2w" hidden="1">#REF!</definedName>
    <definedName name="___thinkcell3UUAAAEAAAAAAAAACgIceAV6gEKMna5RYBQSnw" hidden="1">#REF!</definedName>
    <definedName name="___thinkcell3UUAAAEAAAAAAAAADybxt3dSM0akH8ShGismyg" hidden="1">'[1]M - Bassin Marché'!#REF!</definedName>
    <definedName name="___thinkcell3UUAAAEAAAAAAAAAeVq2Hswq7kGfIDJkVUe_zQ" hidden="1">#REF!</definedName>
    <definedName name="___thinkcell3UUAAAEAAAAAAAAAeXW8H_bFSU2FYgTSJ6nMeQ" hidden="1">'[1]M - Bassin Marché'!#REF!</definedName>
    <definedName name="___thinkcell3UUAAAEAAAAAAAAAj_D2FtLIsUeRX1IXNoef5A" hidden="1">#REF!</definedName>
    <definedName name="___thinkcell3UUAAAEAAAAAAAAAlvlkWG4VQEWfW1Ab1B9.Fw" hidden="1">#REF!</definedName>
    <definedName name="___thinkcell3UUAAAEAAAAAAAAAmQQ9ZlVaU0GB._lSzIj7jg" hidden="1">#REF!</definedName>
    <definedName name="___thinkcell3UUAAAEAAAAAAAAAMsbrwkE5hk.tr7uDaQGOGA" hidden="1">#REF!</definedName>
    <definedName name="___thinkcell3UUAAAEAAAAAAAAAQ.OoK5mVAUGAA4gxBKnrNw" hidden="1">'[1]M - Bassin Marché'!#REF!</definedName>
    <definedName name="___thinkcell3UUAAAEAAAAAAAAAs1hLZStkuk.BpjxOuFem3Q" hidden="1">#REF!</definedName>
    <definedName name="___thinkcell3UUAAAEAAAAAAAAASYf4PuzKQEqBUC1HDL1Nmw" hidden="1">#REF!</definedName>
    <definedName name="___thinkcell3UUAAAEAAAAAAAAAv4NFeH45_kWtk1m3MnnP8Q" hidden="1">#REF!</definedName>
    <definedName name="___thinkcell3UUAAAEAAAAAAAAAxHaUhSkwA0S.OATIsHWMKw" hidden="1">#REF!</definedName>
    <definedName name="___thinkcell3UUAAAEAAAAAAAAAxwEo5fpohUi5QC5zumcdiQ" hidden="1">#REF!</definedName>
    <definedName name="___thinkcell3UUAAAEAAAAGAAAA74CathLG1UqkdtJRUcglsQ" hidden="1">#REF!</definedName>
    <definedName name="___thinkcell3UUAAAEAAAAGAAAAajCBUR1SeUqfPQ0odp9uWA" hidden="1">'[1]Concurrents MCO'!#REF!</definedName>
    <definedName name="___thinkcell3UUAAAEAAAAGAAAACUy.vXwZUk29N003VjTBeA" hidden="1">#REF!</definedName>
    <definedName name="___thinkcell3UUAAAEAAAAGAAAAe0oCKGGYKkakHCh_Zhy7uQ" hidden="1">#REF!</definedName>
    <definedName name="___thinkcell3UUAAAEAAAAGAAAAH717XaTK50amO4nCu3K6Zg" hidden="1">#REF!</definedName>
    <definedName name="___thinkcell3UUAAAEAAAAGAAAAkCjarl6beESUbdpTZglBaQ" hidden="1">'[2]Concurrents M'!#REF!</definedName>
    <definedName name="___thinkcell3UUAAAEAAAAGAAAAOufrPWUXIEC3YoLgM5qR2g" hidden="1">#REF!</definedName>
    <definedName name="___thinkcell3UUAAAEAAAAGAAAAWnVlUBoQzEuHtPnxj6yExA" hidden="1">'[2]Concurrents M'!#REF!</definedName>
    <definedName name="___thinkcell3UUAAAEAAAAGAAAAXaZEshzwkkCUEceEs0hM7g" hidden="1">'[2]Concurrents M'!#REF!</definedName>
    <definedName name="___thinkcell3UUAAAEAAAAGAAAAytaSaqXB2USi58K3kDk.2g" hidden="1">'[2]Concurrents M'!#REF!</definedName>
    <definedName name="aa" hidden="1">'[1]M - Bassin Marché'!#REF!</definedName>
    <definedName name="bb" hidden="1">#REF!</definedName>
    <definedName name="_xlnm.Print_Titles" localSheetId="3">'1 - Management'!$1:$2</definedName>
    <definedName name="_xlnm.Print_Titles" localSheetId="4">'2 - Prise en charge'!$1:$2</definedName>
    <definedName name="RéfN1">Réf!$A$9:$B$10</definedName>
    <definedName name="RéfN2">Réf!$A$13:$C$21</definedName>
    <definedName name="RéfN3">Réf!$A$24:$D$43</definedName>
    <definedName name="RéfN4">Réf!$B$85:$F$323</definedName>
    <definedName name="RéfNot">Réf!$A$77:$A$82</definedName>
    <definedName name="RépComplexe1">Réf!$A$66:$B$69</definedName>
    <definedName name="RépFréquence">Réf!$A$72:$B$74</definedName>
    <definedName name="RépSimple">Réf!$A$46:$B$48</definedName>
    <definedName name="RépSimple1">Réf!$A$51:$B$53</definedName>
    <definedName name="RépSimple2">Réf!$A$56:$B$58</definedName>
    <definedName name="RépSimpleInv">Réf!$A$61:$B$63</definedName>
    <definedName name="TypeEtaStatut">Réf!$A$2:$A$3</definedName>
    <definedName name="_xlnm.Print_Area" localSheetId="3">'1 - Management'!$C$1:$F$102</definedName>
    <definedName name="_xlnm.Print_Area" localSheetId="4">'2 - Prise en charge'!$C$1:$F$62</definedName>
    <definedName name="_xlnm.Print_Area" localSheetId="0">Accueil!$A$1:$T$28</definedName>
    <definedName name="_xlnm.Print_Area" localSheetId="7">Cartographie!$C$1:$DX$101</definedName>
    <definedName name="_xlnm.Print_Area" localSheetId="2">Identification!$A$1:$AZ$34</definedName>
    <definedName name="_xlnm.Print_Area" localSheetId="1">'Mode d''emploi'!$A$1:$AP$15</definedName>
    <definedName name="_xlnm.Print_Area" localSheetId="6">Résultats!$A$1:$CH$93</definedName>
    <definedName name="_xlnm.Print_Area" localSheetId="5">Scores!$A$1:$H$38</definedName>
    <definedName name="ZoneBD">BD!$A$2:$I$132</definedName>
    <definedName name="ZoneSaisie">Réf!$A$5:$A$6</definedName>
    <definedName name="ZoneSaisie1">'1 - Management'!$C$2:$F$102</definedName>
    <definedName name="ZoneSaisie2">'2 - Prise en charge'!$C$2:$F$62</definedName>
    <definedName name="ZoneSaisie3">'2 - Prise en charge'!$C$2:$F$46</definedName>
    <definedName name="ZoneSaisie4">#REF!</definedName>
  </definedNames>
  <calcPr calcId="145621"/>
</workbook>
</file>

<file path=xl/calcChain.xml><?xml version="1.0" encoding="utf-8"?>
<calcChain xmlns="http://schemas.openxmlformats.org/spreadsheetml/2006/main">
  <c r="K24" i="13" l="1"/>
  <c r="D2" i="9" l="1"/>
  <c r="D3" i="9"/>
  <c r="D4" i="9"/>
  <c r="C5" i="9"/>
  <c r="C6" i="9"/>
  <c r="C7" i="9"/>
  <c r="D8" i="9"/>
  <c r="C9" i="9"/>
  <c r="C10" i="9"/>
  <c r="C11" i="9"/>
  <c r="D12" i="9"/>
  <c r="D13" i="9"/>
  <c r="C14" i="9"/>
  <c r="C15" i="9"/>
  <c r="C16" i="9"/>
  <c r="D17" i="9"/>
  <c r="C18" i="9"/>
  <c r="C19" i="9"/>
  <c r="C20" i="9"/>
  <c r="C21" i="9"/>
  <c r="C22" i="9"/>
  <c r="D23" i="9"/>
  <c r="D24" i="9"/>
  <c r="C25" i="9"/>
  <c r="C26" i="9"/>
  <c r="D27" i="9"/>
  <c r="C28" i="9"/>
  <c r="C29" i="9"/>
  <c r="C30" i="9"/>
  <c r="C31" i="9"/>
  <c r="D32" i="9"/>
  <c r="D33" i="9"/>
  <c r="C34" i="9"/>
  <c r="C35" i="9"/>
  <c r="C36" i="9"/>
  <c r="C37" i="9"/>
  <c r="C38" i="9"/>
  <c r="C39" i="9"/>
  <c r="C40" i="9"/>
  <c r="D41" i="9"/>
  <c r="C42" i="9"/>
  <c r="C43" i="9"/>
  <c r="C44" i="9"/>
  <c r="C45" i="9"/>
  <c r="C46" i="9"/>
  <c r="CD2" i="11" l="1"/>
  <c r="C21" i="2" l="1"/>
  <c r="DD23" i="11" s="1"/>
  <c r="C20" i="2"/>
  <c r="DA18" i="11" s="1"/>
  <c r="C15" i="2"/>
  <c r="AS47" i="11" s="1"/>
  <c r="D83" i="4"/>
  <c r="C76" i="4"/>
  <c r="C77" i="4"/>
  <c r="C78" i="4"/>
  <c r="C79" i="4"/>
  <c r="C80" i="4"/>
  <c r="C81" i="4"/>
  <c r="C82" i="4"/>
  <c r="C58" i="4"/>
  <c r="C59" i="4"/>
  <c r="C60" i="4"/>
  <c r="C44" i="4"/>
  <c r="C45" i="4"/>
  <c r="C46" i="4"/>
  <c r="C28" i="4"/>
  <c r="C29" i="4"/>
  <c r="C30" i="4"/>
  <c r="C31" i="4"/>
  <c r="C32" i="4"/>
  <c r="C33" i="4"/>
  <c r="C34" i="4"/>
  <c r="C35" i="4"/>
  <c r="A104" i="14"/>
  <c r="C74" i="4" l="1"/>
  <c r="C73" i="4"/>
  <c r="C72" i="4"/>
  <c r="C75" i="4"/>
  <c r="A105" i="14"/>
  <c r="C102" i="4" l="1"/>
  <c r="C96" i="4"/>
  <c r="C97" i="4"/>
  <c r="C98" i="4"/>
  <c r="C99" i="4"/>
  <c r="C100" i="4"/>
  <c r="C101" i="4"/>
  <c r="C95" i="4"/>
  <c r="D94" i="4"/>
  <c r="D93" i="4"/>
  <c r="C86" i="4"/>
  <c r="C87" i="4"/>
  <c r="C88" i="4"/>
  <c r="C89" i="4"/>
  <c r="C90" i="4"/>
  <c r="C91" i="4"/>
  <c r="C92" i="4"/>
  <c r="C85" i="4"/>
  <c r="C71" i="4"/>
  <c r="B103" i="14"/>
  <c r="B105" i="14"/>
  <c r="A106" i="14"/>
  <c r="B104" i="14" l="1"/>
  <c r="B106" i="14"/>
  <c r="A107" i="14"/>
  <c r="D84" i="4" l="1"/>
  <c r="D61" i="4"/>
  <c r="A108" i="14"/>
  <c r="B108" i="14" l="1"/>
  <c r="B107" i="14"/>
  <c r="Z89" i="3"/>
  <c r="Z91" i="3"/>
  <c r="BP82" i="3"/>
  <c r="BP83" i="3"/>
  <c r="C38" i="2"/>
  <c r="CS94" i="11" s="1"/>
  <c r="C37" i="2"/>
  <c r="CS86" i="11" s="1"/>
  <c r="C36" i="2"/>
  <c r="CS78" i="11" s="1"/>
  <c r="C35" i="2"/>
  <c r="CS70" i="11" s="1"/>
  <c r="C34" i="2"/>
  <c r="CS62" i="11" s="1"/>
  <c r="C33" i="2"/>
  <c r="CP57" i="11" s="1"/>
  <c r="C19" i="2"/>
  <c r="CI23" i="11" s="1"/>
  <c r="C18" i="2"/>
  <c r="CF18" i="11" s="1"/>
  <c r="C17" i="2"/>
  <c r="BN23" i="11" s="1"/>
  <c r="C16" i="2"/>
  <c r="BK18" i="11" s="1"/>
  <c r="C14" i="2"/>
  <c r="AS39" i="11" s="1"/>
  <c r="C7" i="2"/>
  <c r="A109" i="14"/>
  <c r="B109" i="14" l="1"/>
  <c r="A110" i="14"/>
  <c r="B110" i="14" l="1"/>
  <c r="C62" i="9"/>
  <c r="C61" i="9"/>
  <c r="C56" i="9"/>
  <c r="C57" i="9"/>
  <c r="C58" i="9"/>
  <c r="C59" i="9"/>
  <c r="C54" i="9"/>
  <c r="C55" i="9"/>
  <c r="C53" i="9"/>
  <c r="D60" i="9"/>
  <c r="D52" i="9"/>
  <c r="C50" i="9"/>
  <c r="C51" i="9"/>
  <c r="C49" i="9"/>
  <c r="D48" i="9"/>
  <c r="C47" i="9"/>
  <c r="A111" i="14"/>
  <c r="B111" i="14" l="1"/>
  <c r="C64" i="4"/>
  <c r="C65" i="4"/>
  <c r="C66" i="4"/>
  <c r="C67" i="4"/>
  <c r="C68" i="4"/>
  <c r="C69" i="4"/>
  <c r="C70" i="4"/>
  <c r="C63" i="4"/>
  <c r="C49" i="4"/>
  <c r="C50" i="4"/>
  <c r="C51" i="4"/>
  <c r="C52" i="4"/>
  <c r="C53" i="4"/>
  <c r="C54" i="4"/>
  <c r="C55" i="4"/>
  <c r="C56" i="4"/>
  <c r="C57" i="4"/>
  <c r="C48" i="4"/>
  <c r="D62" i="4"/>
  <c r="D47" i="4"/>
  <c r="C38" i="4"/>
  <c r="C39" i="4"/>
  <c r="C40" i="4"/>
  <c r="C41" i="4"/>
  <c r="C42" i="4"/>
  <c r="C43" i="4"/>
  <c r="C37" i="4"/>
  <c r="D36" i="4"/>
  <c r="C21" i="4"/>
  <c r="C22" i="4"/>
  <c r="C23" i="4"/>
  <c r="C24" i="4"/>
  <c r="C25" i="4"/>
  <c r="B85" i="14"/>
  <c r="A188" i="14"/>
  <c r="A192" i="14"/>
  <c r="A178" i="14"/>
  <c r="A113" i="14"/>
  <c r="A95" i="14"/>
  <c r="A175" i="14"/>
  <c r="A181" i="14"/>
  <c r="A164" i="14"/>
  <c r="A156" i="14"/>
  <c r="A208" i="14"/>
  <c r="A215" i="14"/>
  <c r="A172" i="14"/>
  <c r="A186" i="14"/>
  <c r="A123" i="14"/>
  <c r="A205" i="14"/>
  <c r="A199" i="14"/>
  <c r="A136" i="14"/>
  <c r="A89" i="14"/>
  <c r="B164" i="14" l="1"/>
  <c r="B163" i="14"/>
  <c r="B215" i="14"/>
  <c r="B214" i="14"/>
  <c r="B208" i="14"/>
  <c r="B207" i="14"/>
  <c r="B205" i="14"/>
  <c r="B204" i="14"/>
  <c r="B199" i="14"/>
  <c r="B198" i="14"/>
  <c r="B192" i="14"/>
  <c r="B191" i="14"/>
  <c r="B188" i="14"/>
  <c r="B187" i="14"/>
  <c r="B186" i="14"/>
  <c r="B185" i="14"/>
  <c r="B181" i="14"/>
  <c r="B180" i="14"/>
  <c r="B178" i="14"/>
  <c r="B177" i="14"/>
  <c r="B175" i="14"/>
  <c r="B174" i="14"/>
  <c r="B172" i="14"/>
  <c r="B171" i="14"/>
  <c r="B156" i="14"/>
  <c r="B155" i="14"/>
  <c r="B136" i="14"/>
  <c r="B135" i="14"/>
  <c r="B123" i="14"/>
  <c r="B122" i="14"/>
  <c r="B113" i="14"/>
  <c r="B112" i="14"/>
  <c r="B95" i="14"/>
  <c r="B94" i="14"/>
  <c r="B89" i="14"/>
  <c r="B88" i="14"/>
  <c r="A157" i="14"/>
  <c r="A124" i="14"/>
  <c r="A189" i="14"/>
  <c r="A193" i="14"/>
  <c r="A90" i="14"/>
  <c r="A200" i="14"/>
  <c r="A182" i="14"/>
  <c r="A114" i="14"/>
  <c r="A179" i="14"/>
  <c r="A137" i="14"/>
  <c r="A96" i="14"/>
  <c r="A173" i="14"/>
  <c r="A206" i="14"/>
  <c r="A165" i="14"/>
  <c r="A209" i="14"/>
  <c r="A86" i="14"/>
  <c r="A176" i="14"/>
  <c r="B179" i="14" l="1"/>
  <c r="B137" i="14"/>
  <c r="B193" i="14"/>
  <c r="B96" i="14"/>
  <c r="B165" i="14"/>
  <c r="B200" i="14"/>
  <c r="B90" i="14"/>
  <c r="B114" i="14"/>
  <c r="B189" i="14"/>
  <c r="B173" i="14"/>
  <c r="B209" i="14"/>
  <c r="B124" i="14"/>
  <c r="B157" i="14"/>
  <c r="B176" i="14"/>
  <c r="B206" i="14"/>
  <c r="B182" i="14"/>
  <c r="B86" i="14"/>
  <c r="A194" i="14"/>
  <c r="A201" i="14"/>
  <c r="A183" i="14"/>
  <c r="A91" i="14"/>
  <c r="A125" i="14"/>
  <c r="A190" i="14"/>
  <c r="A87" i="14"/>
  <c r="A166" i="14"/>
  <c r="A115" i="14"/>
  <c r="A97" i="14"/>
  <c r="A158" i="14"/>
  <c r="A210" i="14"/>
  <c r="A138" i="14"/>
  <c r="B194" i="14" l="1"/>
  <c r="B158" i="14"/>
  <c r="B138" i="14"/>
  <c r="B125" i="14"/>
  <c r="B166" i="14"/>
  <c r="B201" i="14"/>
  <c r="B210" i="14"/>
  <c r="B87" i="14"/>
  <c r="B190" i="14"/>
  <c r="B115" i="14"/>
  <c r="B97" i="14"/>
  <c r="B183" i="14"/>
  <c r="B91" i="14"/>
  <c r="C6" i="4"/>
  <c r="A159" i="14"/>
  <c r="A202" i="14"/>
  <c r="A184" i="14"/>
  <c r="A92" i="14"/>
  <c r="A126" i="14"/>
  <c r="A139" i="14"/>
  <c r="A98" i="14"/>
  <c r="A211" i="14"/>
  <c r="A167" i="14"/>
  <c r="A195" i="14"/>
  <c r="A116" i="14"/>
  <c r="B126" i="14" l="1"/>
  <c r="B159" i="14"/>
  <c r="B195" i="14"/>
  <c r="B139" i="14"/>
  <c r="B202" i="14"/>
  <c r="B167" i="14"/>
  <c r="B116" i="14"/>
  <c r="B211" i="14"/>
  <c r="B98" i="14"/>
  <c r="B184" i="14"/>
  <c r="B92" i="14"/>
  <c r="C5" i="4"/>
  <c r="C9" i="4"/>
  <c r="C17" i="4"/>
  <c r="C18" i="4"/>
  <c r="C19" i="4"/>
  <c r="C20" i="4"/>
  <c r="C27" i="4"/>
  <c r="A2" i="15"/>
  <c r="C10" i="4"/>
  <c r="C11" i="4"/>
  <c r="C12" i="4"/>
  <c r="C13" i="4"/>
  <c r="C14" i="4"/>
  <c r="C7" i="4"/>
  <c r="BP76" i="3"/>
  <c r="BP77" i="3"/>
  <c r="BP78" i="3"/>
  <c r="BP79" i="3"/>
  <c r="BP80" i="3"/>
  <c r="BP81" i="3"/>
  <c r="BP75" i="3"/>
  <c r="Z81" i="3"/>
  <c r="Z83" i="3"/>
  <c r="Z85" i="3"/>
  <c r="Z87" i="3"/>
  <c r="Z79" i="3"/>
  <c r="Z77" i="3"/>
  <c r="Z75" i="3"/>
  <c r="D25" i="13"/>
  <c r="D26" i="13"/>
  <c r="C30" i="2"/>
  <c r="BU57" i="11" s="1"/>
  <c r="C27" i="2"/>
  <c r="AZ57" i="11" s="1"/>
  <c r="C24" i="2"/>
  <c r="AE57" i="11" s="1"/>
  <c r="C11" i="2"/>
  <c r="AP18" i="11" s="1"/>
  <c r="C8" i="2"/>
  <c r="U18" i="11" s="1"/>
  <c r="C32" i="2"/>
  <c r="BX70" i="11" s="1"/>
  <c r="C31" i="2"/>
  <c r="BX62" i="11" s="1"/>
  <c r="C29" i="2"/>
  <c r="BC70" i="11" s="1"/>
  <c r="C28" i="2"/>
  <c r="BC62" i="11" s="1"/>
  <c r="C26" i="2"/>
  <c r="AH70" i="11" s="1"/>
  <c r="C25" i="2"/>
  <c r="AH62" i="11" s="1"/>
  <c r="C13" i="2"/>
  <c r="AS31" i="11" s="1"/>
  <c r="C12" i="2"/>
  <c r="AS23" i="11" s="1"/>
  <c r="C10" i="2"/>
  <c r="X31" i="11" s="1"/>
  <c r="C9" i="2"/>
  <c r="X23" i="11" s="1"/>
  <c r="C23" i="2"/>
  <c r="D3" i="2"/>
  <c r="D2" i="2"/>
  <c r="D26" i="4"/>
  <c r="D16" i="4"/>
  <c r="D15" i="4"/>
  <c r="D3" i="4"/>
  <c r="D8" i="4"/>
  <c r="D4" i="4"/>
  <c r="D2" i="4"/>
  <c r="A168" i="14"/>
  <c r="A203" i="14"/>
  <c r="A93" i="14"/>
  <c r="A196" i="14"/>
  <c r="A117" i="14"/>
  <c r="A160" i="14"/>
  <c r="A99" i="14"/>
  <c r="A212" i="14"/>
  <c r="A127" i="14"/>
  <c r="A140" i="14"/>
  <c r="B160" i="14" l="1"/>
  <c r="B127" i="14"/>
  <c r="B196" i="14"/>
  <c r="B140" i="14"/>
  <c r="B203" i="14"/>
  <c r="B168" i="14"/>
  <c r="B212" i="14"/>
  <c r="B117" i="14"/>
  <c r="B99" i="14"/>
  <c r="B93" i="14"/>
  <c r="F2" i="15"/>
  <c r="B2" i="15"/>
  <c r="A141" i="14"/>
  <c r="A128" i="14"/>
  <c r="A213" i="14"/>
  <c r="A169" i="14"/>
  <c r="H2" i="15"/>
  <c r="A118" i="14"/>
  <c r="A197" i="14"/>
  <c r="A161" i="14"/>
  <c r="A100" i="14"/>
  <c r="E2" i="15"/>
  <c r="B161" i="14" l="1"/>
  <c r="B128" i="14"/>
  <c r="B197" i="14"/>
  <c r="B141" i="14"/>
  <c r="B169" i="14"/>
  <c r="B118" i="14"/>
  <c r="B100" i="14"/>
  <c r="B213" i="14"/>
  <c r="D22" i="4"/>
  <c r="C2" i="15"/>
  <c r="D21" i="4"/>
  <c r="A4" i="15"/>
  <c r="B4" i="15" s="1"/>
  <c r="C4" i="15" s="1"/>
  <c r="D4" i="15" s="1"/>
  <c r="A3" i="15"/>
  <c r="A162" i="14"/>
  <c r="A119" i="14"/>
  <c r="I2" i="15"/>
  <c r="A170" i="14"/>
  <c r="A129" i="14"/>
  <c r="A142" i="14"/>
  <c r="A130" i="14"/>
  <c r="A101" i="14"/>
  <c r="B162" i="14" l="1"/>
  <c r="B129" i="14"/>
  <c r="B142" i="14"/>
  <c r="B170" i="14"/>
  <c r="B130" i="14"/>
  <c r="A47" i="15" s="1"/>
  <c r="B101" i="14"/>
  <c r="B119" i="14"/>
  <c r="D23" i="4"/>
  <c r="D2" i="15"/>
  <c r="F4" i="15"/>
  <c r="A119" i="15"/>
  <c r="A120" i="15"/>
  <c r="F3" i="15"/>
  <c r="B3" i="15"/>
  <c r="G2" i="15"/>
  <c r="H3" i="15"/>
  <c r="I4" i="15"/>
  <c r="A120" i="14"/>
  <c r="A131" i="14"/>
  <c r="A143" i="14"/>
  <c r="A144" i="14"/>
  <c r="H4" i="15"/>
  <c r="E4" i="15"/>
  <c r="A102" i="14"/>
  <c r="E3" i="15"/>
  <c r="B143" i="14" l="1"/>
  <c r="B131" i="14"/>
  <c r="A48" i="15" s="1"/>
  <c r="B102" i="14"/>
  <c r="B120" i="14"/>
  <c r="D24" i="4"/>
  <c r="A46" i="15"/>
  <c r="B144" i="14"/>
  <c r="A72" i="15"/>
  <c r="A81" i="15"/>
  <c r="A80" i="15"/>
  <c r="A73" i="15"/>
  <c r="A5" i="15"/>
  <c r="A6" i="15"/>
  <c r="B6" i="15" s="1"/>
  <c r="A121" i="15"/>
  <c r="C3" i="15"/>
  <c r="G4" i="15"/>
  <c r="A132" i="14"/>
  <c r="A133" i="14" s="1"/>
  <c r="A145" i="14"/>
  <c r="G3" i="15"/>
  <c r="I3" i="15"/>
  <c r="A121" i="14"/>
  <c r="D30" i="4" l="1"/>
  <c r="B132" i="14"/>
  <c r="B121" i="14"/>
  <c r="D46" i="4" s="1"/>
  <c r="D44" i="4"/>
  <c r="D34" i="4"/>
  <c r="D31" i="4"/>
  <c r="D33" i="4"/>
  <c r="D32" i="4"/>
  <c r="D35" i="4"/>
  <c r="D29" i="4"/>
  <c r="D28" i="4"/>
  <c r="B145" i="14"/>
  <c r="B133" i="14"/>
  <c r="A83" i="15"/>
  <c r="A29" i="15"/>
  <c r="A84" i="15"/>
  <c r="A74" i="15"/>
  <c r="A79" i="15"/>
  <c r="A82" i="15"/>
  <c r="B5" i="15"/>
  <c r="F5" i="15"/>
  <c r="F6" i="15"/>
  <c r="A31" i="15"/>
  <c r="A85" i="15"/>
  <c r="A39" i="15"/>
  <c r="A34" i="15"/>
  <c r="C6" i="15"/>
  <c r="D6" i="15" s="1"/>
  <c r="D3" i="15"/>
  <c r="I6" i="15"/>
  <c r="A146" i="14"/>
  <c r="E6" i="15"/>
  <c r="H5" i="15"/>
  <c r="A134" i="14"/>
  <c r="H6" i="15"/>
  <c r="E5" i="15"/>
  <c r="D58" i="4" l="1"/>
  <c r="D59" i="4"/>
  <c r="B134" i="14"/>
  <c r="B146" i="14"/>
  <c r="A43" i="15"/>
  <c r="A38" i="15"/>
  <c r="A122" i="15"/>
  <c r="A30" i="15"/>
  <c r="A75" i="15"/>
  <c r="A49" i="15"/>
  <c r="A42" i="15"/>
  <c r="A23" i="15"/>
  <c r="A33" i="15"/>
  <c r="A45" i="15"/>
  <c r="A37" i="15"/>
  <c r="A32" i="15"/>
  <c r="A26" i="15"/>
  <c r="C5" i="15"/>
  <c r="A86" i="15"/>
  <c r="A123" i="15"/>
  <c r="A24" i="15"/>
  <c r="A13" i="15"/>
  <c r="G5" i="15"/>
  <c r="G6" i="15"/>
  <c r="I5" i="15"/>
  <c r="A147" i="14"/>
  <c r="B147" i="14" l="1"/>
  <c r="D60" i="4"/>
  <c r="D5" i="15"/>
  <c r="A41" i="15"/>
  <c r="A40" i="15"/>
  <c r="A21" i="15"/>
  <c r="A44" i="15"/>
  <c r="A76" i="15"/>
  <c r="A35" i="15"/>
  <c r="A27" i="15"/>
  <c r="A77" i="15"/>
  <c r="A50" i="15"/>
  <c r="A51" i="15"/>
  <c r="A124" i="15"/>
  <c r="A8" i="15"/>
  <c r="A87" i="15"/>
  <c r="A14" i="15"/>
  <c r="A148" i="14"/>
  <c r="B148" i="14" l="1"/>
  <c r="D76" i="4" s="1"/>
  <c r="A52" i="15"/>
  <c r="A25" i="15"/>
  <c r="A22" i="15"/>
  <c r="B8" i="15"/>
  <c r="F8" i="15"/>
  <c r="A78" i="15"/>
  <c r="A7" i="15"/>
  <c r="A36" i="15"/>
  <c r="A28" i="15"/>
  <c r="A15" i="15"/>
  <c r="A88" i="15"/>
  <c r="A10" i="15"/>
  <c r="A125" i="15"/>
  <c r="A16" i="15"/>
  <c r="I8" i="15"/>
  <c r="H8" i="15"/>
  <c r="A149" i="14"/>
  <c r="B149" i="14" l="1"/>
  <c r="A53" i="15"/>
  <c r="A90" i="15"/>
  <c r="A89" i="15"/>
  <c r="A9" i="15"/>
  <c r="B10" i="15"/>
  <c r="F10" i="15"/>
  <c r="B7" i="15"/>
  <c r="F7" i="15"/>
  <c r="C8" i="15"/>
  <c r="D8" i="15" s="1"/>
  <c r="A17" i="15"/>
  <c r="A126" i="15"/>
  <c r="A91" i="15"/>
  <c r="A18" i="15"/>
  <c r="E8" i="15"/>
  <c r="H10" i="15"/>
  <c r="A150" i="14"/>
  <c r="A151" i="14" s="1"/>
  <c r="H7" i="15"/>
  <c r="I7" i="15"/>
  <c r="E10" i="15"/>
  <c r="B150" i="14" l="1"/>
  <c r="A54" i="15" s="1"/>
  <c r="B151" i="14"/>
  <c r="A68" i="15" s="1"/>
  <c r="A55" i="15"/>
  <c r="A11" i="15"/>
  <c r="C10" i="15"/>
  <c r="D10" i="15" s="1"/>
  <c r="B9" i="15"/>
  <c r="F9" i="15"/>
  <c r="C7" i="15"/>
  <c r="A92" i="15"/>
  <c r="A12" i="15"/>
  <c r="A127" i="15"/>
  <c r="A19" i="15"/>
  <c r="F18" i="15"/>
  <c r="G10" i="15"/>
  <c r="E9" i="15"/>
  <c r="I10" i="15"/>
  <c r="A152" i="14"/>
  <c r="E7" i="15"/>
  <c r="G8" i="15"/>
  <c r="H9" i="15"/>
  <c r="H18" i="15"/>
  <c r="D78" i="4" l="1"/>
  <c r="B152" i="14"/>
  <c r="A69" i="15" s="1"/>
  <c r="A56" i="15"/>
  <c r="F56" i="15" s="1"/>
  <c r="A59" i="15"/>
  <c r="A63" i="15"/>
  <c r="A62" i="15"/>
  <c r="A61" i="15"/>
  <c r="A60" i="15"/>
  <c r="D7" i="15"/>
  <c r="B16" i="15"/>
  <c r="C9" i="15"/>
  <c r="D9" i="15" s="1"/>
  <c r="B14" i="15"/>
  <c r="B15" i="15"/>
  <c r="F13" i="15"/>
  <c r="B12" i="15"/>
  <c r="F12" i="15"/>
  <c r="F16" i="15"/>
  <c r="B11" i="15"/>
  <c r="F11" i="15"/>
  <c r="B18" i="15"/>
  <c r="B13" i="15"/>
  <c r="F15" i="15"/>
  <c r="B17" i="15"/>
  <c r="F17" i="15"/>
  <c r="F14" i="15"/>
  <c r="B39" i="15"/>
  <c r="C39" i="15" s="1"/>
  <c r="D39" i="15" s="1"/>
  <c r="B53" i="15"/>
  <c r="C53" i="15" s="1"/>
  <c r="D53" i="15" s="1"/>
  <c r="F26" i="15"/>
  <c r="F39" i="15"/>
  <c r="D7" i="4"/>
  <c r="F25" i="15"/>
  <c r="F34" i="15"/>
  <c r="F23" i="15"/>
  <c r="B28" i="15"/>
  <c r="C28" i="15" s="1"/>
  <c r="D28" i="15" s="1"/>
  <c r="B36" i="15"/>
  <c r="C36" i="15" s="1"/>
  <c r="D36" i="15" s="1"/>
  <c r="B38" i="15"/>
  <c r="C38" i="15" s="1"/>
  <c r="D38" i="15" s="1"/>
  <c r="B42" i="15"/>
  <c r="C42" i="15" s="1"/>
  <c r="D42" i="15" s="1"/>
  <c r="B48" i="15"/>
  <c r="C48" i="15" s="1"/>
  <c r="D48" i="15" s="1"/>
  <c r="B35" i="15"/>
  <c r="C35" i="15" s="1"/>
  <c r="D35" i="15" s="1"/>
  <c r="B34" i="15"/>
  <c r="C34" i="15" s="1"/>
  <c r="D34" i="15" s="1"/>
  <c r="F45" i="15"/>
  <c r="B47" i="15"/>
  <c r="C47" i="15" s="1"/>
  <c r="D47" i="15" s="1"/>
  <c r="D14" i="4"/>
  <c r="B43" i="15"/>
  <c r="C43" i="15" s="1"/>
  <c r="D43" i="15" s="1"/>
  <c r="B29" i="15"/>
  <c r="C29" i="15" s="1"/>
  <c r="D29" i="15" s="1"/>
  <c r="F35" i="15"/>
  <c r="F38" i="15"/>
  <c r="B46" i="15"/>
  <c r="C46" i="15" s="1"/>
  <c r="D46" i="15" s="1"/>
  <c r="B54" i="15"/>
  <c r="C54" i="15" s="1"/>
  <c r="D54" i="15" s="1"/>
  <c r="B31" i="15"/>
  <c r="C31" i="15" s="1"/>
  <c r="D31" i="15" s="1"/>
  <c r="B25" i="15"/>
  <c r="C25" i="15" s="1"/>
  <c r="D25" i="15" s="1"/>
  <c r="F46" i="15"/>
  <c r="F49" i="15"/>
  <c r="D12" i="4"/>
  <c r="F52" i="15"/>
  <c r="F51" i="15"/>
  <c r="B55" i="15"/>
  <c r="C55" i="15" s="1"/>
  <c r="D55" i="15" s="1"/>
  <c r="B27" i="15"/>
  <c r="C27" i="15" s="1"/>
  <c r="D27" i="15" s="1"/>
  <c r="D27" i="4"/>
  <c r="B51" i="15"/>
  <c r="C51" i="15" s="1"/>
  <c r="D51" i="15" s="1"/>
  <c r="B22" i="15"/>
  <c r="C22" i="15" s="1"/>
  <c r="D22" i="15" s="1"/>
  <c r="F28" i="15"/>
  <c r="F42" i="15"/>
  <c r="B45" i="15"/>
  <c r="C45" i="15" s="1"/>
  <c r="D45" i="15" s="1"/>
  <c r="B41" i="15"/>
  <c r="C41" i="15" s="1"/>
  <c r="D41" i="15" s="1"/>
  <c r="F48" i="15"/>
  <c r="D20" i="4"/>
  <c r="F36" i="15"/>
  <c r="D13" i="4"/>
  <c r="F41" i="15"/>
  <c r="F47" i="15"/>
  <c r="F40" i="15"/>
  <c r="F53" i="15"/>
  <c r="F37" i="15"/>
  <c r="F30" i="15"/>
  <c r="B32" i="15"/>
  <c r="C32" i="15" s="1"/>
  <c r="D32" i="15" s="1"/>
  <c r="F54" i="15"/>
  <c r="B33" i="15"/>
  <c r="C33" i="15" s="1"/>
  <c r="D33" i="15" s="1"/>
  <c r="B49" i="15"/>
  <c r="C49" i="15" s="1"/>
  <c r="D49" i="15" s="1"/>
  <c r="B44" i="15"/>
  <c r="C44" i="15" s="1"/>
  <c r="D44" i="15" s="1"/>
  <c r="F32" i="15"/>
  <c r="D18" i="4"/>
  <c r="B40" i="15"/>
  <c r="C40" i="15" s="1"/>
  <c r="D40" i="15" s="1"/>
  <c r="A128" i="15"/>
  <c r="A93" i="15"/>
  <c r="F19" i="15"/>
  <c r="B19" i="15"/>
  <c r="C19" i="15" s="1"/>
  <c r="D19" i="15" s="1"/>
  <c r="A20" i="15"/>
  <c r="B26" i="15"/>
  <c r="F44" i="15"/>
  <c r="B21" i="15"/>
  <c r="F43" i="15"/>
  <c r="F33" i="15"/>
  <c r="B24" i="15"/>
  <c r="D5" i="4"/>
  <c r="D10" i="4"/>
  <c r="D19" i="4"/>
  <c r="B30" i="15"/>
  <c r="F29" i="15"/>
  <c r="B37" i="15"/>
  <c r="F22" i="15"/>
  <c r="F55" i="15"/>
  <c r="F31" i="15"/>
  <c r="F27" i="15"/>
  <c r="D9" i="4"/>
  <c r="H44" i="15"/>
  <c r="H19" i="15"/>
  <c r="H41" i="15"/>
  <c r="H53" i="15"/>
  <c r="G9" i="15"/>
  <c r="A153" i="14"/>
  <c r="E15" i="15"/>
  <c r="H49" i="15"/>
  <c r="H42" i="15"/>
  <c r="H54" i="15"/>
  <c r="I9" i="15"/>
  <c r="H48" i="15"/>
  <c r="H39" i="15"/>
  <c r="H38" i="15"/>
  <c r="H52" i="15"/>
  <c r="H25" i="15"/>
  <c r="H29" i="15"/>
  <c r="H35" i="15"/>
  <c r="H28" i="15"/>
  <c r="H15" i="15"/>
  <c r="H31" i="15"/>
  <c r="H46" i="15"/>
  <c r="H55" i="15"/>
  <c r="H13" i="15"/>
  <c r="H37" i="15"/>
  <c r="H23" i="15"/>
  <c r="H32" i="15"/>
  <c r="H33" i="15"/>
  <c r="G7" i="15"/>
  <c r="H16" i="15"/>
  <c r="E16" i="15"/>
  <c r="H22" i="15"/>
  <c r="I13" i="15"/>
  <c r="H45" i="15"/>
  <c r="H14" i="15"/>
  <c r="E11" i="15"/>
  <c r="H30" i="15"/>
  <c r="E14" i="15"/>
  <c r="H11" i="15"/>
  <c r="E17" i="15"/>
  <c r="H17" i="15"/>
  <c r="H26" i="15"/>
  <c r="H34" i="15"/>
  <c r="H51" i="15"/>
  <c r="H40" i="15"/>
  <c r="H27" i="15"/>
  <c r="H56" i="15"/>
  <c r="I12" i="15"/>
  <c r="H47" i="15"/>
  <c r="H12" i="15"/>
  <c r="E18" i="15"/>
  <c r="H36" i="15"/>
  <c r="H43" i="15"/>
  <c r="B153" i="14" l="1"/>
  <c r="A70" i="15" s="1"/>
  <c r="D75" i="4"/>
  <c r="D56" i="4"/>
  <c r="A66" i="15"/>
  <c r="A57" i="15"/>
  <c r="F57" i="15" s="1"/>
  <c r="A64" i="15"/>
  <c r="B56" i="15"/>
  <c r="C56" i="15" s="1"/>
  <c r="D56" i="15" s="1"/>
  <c r="C11" i="15"/>
  <c r="D11" i="15" s="1"/>
  <c r="C14" i="15"/>
  <c r="D14" i="15" s="1"/>
  <c r="C13" i="15"/>
  <c r="D13" i="15" s="1"/>
  <c r="C12" i="15"/>
  <c r="D12" i="15" s="1"/>
  <c r="C15" i="15"/>
  <c r="D15" i="15" s="1"/>
  <c r="C16" i="15"/>
  <c r="D16" i="15" s="1"/>
  <c r="C17" i="15"/>
  <c r="D17" i="15" s="1"/>
  <c r="C18" i="15"/>
  <c r="D18" i="15" s="1"/>
  <c r="A129" i="15"/>
  <c r="C26" i="15"/>
  <c r="D26" i="15" s="1"/>
  <c r="C37" i="15"/>
  <c r="D37" i="15" s="1"/>
  <c r="C24" i="15"/>
  <c r="D24" i="15" s="1"/>
  <c r="C21" i="15"/>
  <c r="D21" i="15" s="1"/>
  <c r="F20" i="15"/>
  <c r="B20" i="15"/>
  <c r="C20" i="15" s="1"/>
  <c r="D20" i="15" s="1"/>
  <c r="C30" i="15"/>
  <c r="D30" i="15" s="1"/>
  <c r="I40" i="15"/>
  <c r="I18" i="15"/>
  <c r="I49" i="15"/>
  <c r="E54" i="15"/>
  <c r="E42" i="15"/>
  <c r="H20" i="15"/>
  <c r="E47" i="15"/>
  <c r="I53" i="15"/>
  <c r="E37" i="15"/>
  <c r="I51" i="15"/>
  <c r="I54" i="15"/>
  <c r="G17" i="15"/>
  <c r="I36" i="15"/>
  <c r="E35" i="15"/>
  <c r="I48" i="15"/>
  <c r="G11" i="15"/>
  <c r="E36" i="15"/>
  <c r="E26" i="15"/>
  <c r="I38" i="15"/>
  <c r="E33" i="15"/>
  <c r="I25" i="15"/>
  <c r="I11" i="15"/>
  <c r="I39" i="15"/>
  <c r="E32" i="15"/>
  <c r="G18" i="15"/>
  <c r="I14" i="15"/>
  <c r="I30" i="15"/>
  <c r="I24" i="15"/>
  <c r="E29" i="15"/>
  <c r="I26" i="15"/>
  <c r="I15" i="15"/>
  <c r="I42" i="15"/>
  <c r="E22" i="15"/>
  <c r="E34" i="15"/>
  <c r="G15" i="15"/>
  <c r="I28" i="15"/>
  <c r="E40" i="15"/>
  <c r="E55" i="15"/>
  <c r="E53" i="15"/>
  <c r="E24" i="15"/>
  <c r="I33" i="15"/>
  <c r="I17" i="15"/>
  <c r="G16" i="15"/>
  <c r="E51" i="15"/>
  <c r="E48" i="15"/>
  <c r="E39" i="15"/>
  <c r="E43" i="15"/>
  <c r="I21" i="15"/>
  <c r="I32" i="15"/>
  <c r="I55" i="15"/>
  <c r="I27" i="15"/>
  <c r="E27" i="15"/>
  <c r="I43" i="15"/>
  <c r="I46" i="15"/>
  <c r="I37" i="15"/>
  <c r="I34" i="15"/>
  <c r="E25" i="15"/>
  <c r="E41" i="15"/>
  <c r="I16" i="15"/>
  <c r="E38" i="15"/>
  <c r="I41" i="15"/>
  <c r="E19" i="15"/>
  <c r="E30" i="15"/>
  <c r="I35" i="15"/>
  <c r="I45" i="15"/>
  <c r="E44" i="15"/>
  <c r="E45" i="15"/>
  <c r="E46" i="15"/>
  <c r="I44" i="15"/>
  <c r="I22" i="15"/>
  <c r="A154" i="14"/>
  <c r="H57" i="15"/>
  <c r="I29" i="15"/>
  <c r="I47" i="15"/>
  <c r="I19" i="15"/>
  <c r="E31" i="15"/>
  <c r="G14" i="15"/>
  <c r="E49" i="15"/>
  <c r="I31" i="15"/>
  <c r="E21" i="15"/>
  <c r="E28" i="15"/>
  <c r="E12" i="15"/>
  <c r="E13" i="15"/>
  <c r="B154" i="14" l="1"/>
  <c r="D30" i="9" s="1"/>
  <c r="D45" i="4"/>
  <c r="D79" i="4"/>
  <c r="D77" i="4"/>
  <c r="D81" i="4"/>
  <c r="D80" i="4"/>
  <c r="D52" i="4"/>
  <c r="D72" i="4"/>
  <c r="D73" i="4"/>
  <c r="D49" i="4"/>
  <c r="D57" i="4"/>
  <c r="D48" i="4"/>
  <c r="D55" i="4"/>
  <c r="D51" i="4"/>
  <c r="D50" i="4"/>
  <c r="D53" i="4"/>
  <c r="D54" i="4"/>
  <c r="D37" i="4"/>
  <c r="D38" i="4"/>
  <c r="D41" i="4"/>
  <c r="D40" i="4"/>
  <c r="D43" i="4"/>
  <c r="D42" i="4"/>
  <c r="D39" i="4"/>
  <c r="D74" i="4"/>
  <c r="D71" i="4"/>
  <c r="A67" i="15"/>
  <c r="B67" i="15" s="1"/>
  <c r="A65" i="15"/>
  <c r="B65" i="15" s="1"/>
  <c r="D25" i="4"/>
  <c r="B57" i="15"/>
  <c r="F62" i="15"/>
  <c r="B62" i="15"/>
  <c r="C62" i="15" s="1"/>
  <c r="D62" i="15" s="1"/>
  <c r="B59" i="15"/>
  <c r="C59" i="15" s="1"/>
  <c r="D59" i="15" s="1"/>
  <c r="D69" i="4"/>
  <c r="D65" i="4"/>
  <c r="B70" i="15"/>
  <c r="B64" i="15"/>
  <c r="B69" i="15"/>
  <c r="F68" i="15"/>
  <c r="B68" i="15"/>
  <c r="F82" i="15"/>
  <c r="D66" i="4"/>
  <c r="D63" i="4"/>
  <c r="D70" i="4"/>
  <c r="D67" i="4"/>
  <c r="F64" i="15"/>
  <c r="B66" i="15"/>
  <c r="A58" i="15"/>
  <c r="D68" i="4"/>
  <c r="D64" i="4"/>
  <c r="F66" i="15"/>
  <c r="F70" i="15"/>
  <c r="B61" i="15"/>
  <c r="F60" i="15"/>
  <c r="F59" i="15"/>
  <c r="F63" i="15"/>
  <c r="B60" i="15"/>
  <c r="F61" i="15"/>
  <c r="B63" i="15"/>
  <c r="A94" i="15"/>
  <c r="A130" i="15"/>
  <c r="G13" i="15"/>
  <c r="G34" i="15"/>
  <c r="G51" i="15"/>
  <c r="I20" i="15"/>
  <c r="G31" i="15"/>
  <c r="G39" i="15"/>
  <c r="G40" i="15"/>
  <c r="G49" i="15"/>
  <c r="H60" i="15"/>
  <c r="G22" i="15"/>
  <c r="G53" i="15"/>
  <c r="G28" i="15"/>
  <c r="H82" i="15"/>
  <c r="H62" i="15"/>
  <c r="H61" i="15"/>
  <c r="G45" i="15"/>
  <c r="G35" i="15"/>
  <c r="G48" i="15"/>
  <c r="G19" i="15"/>
  <c r="G27" i="15"/>
  <c r="G46" i="15"/>
  <c r="H59" i="15"/>
  <c r="G29" i="15"/>
  <c r="G42" i="15"/>
  <c r="G44" i="15"/>
  <c r="H64" i="15"/>
  <c r="G33" i="15"/>
  <c r="H68" i="15"/>
  <c r="G43" i="15"/>
  <c r="G54" i="15"/>
  <c r="G32" i="15"/>
  <c r="G30" i="15"/>
  <c r="G41" i="15"/>
  <c r="G37" i="15"/>
  <c r="E57" i="15"/>
  <c r="G26" i="15"/>
  <c r="I56" i="15"/>
  <c r="G12" i="15"/>
  <c r="G38" i="15"/>
  <c r="G36" i="15"/>
  <c r="E20" i="15"/>
  <c r="G25" i="15"/>
  <c r="G47" i="15"/>
  <c r="E56" i="15"/>
  <c r="G55" i="15"/>
  <c r="H70" i="15"/>
  <c r="H66" i="15"/>
  <c r="H63" i="15"/>
  <c r="F86" i="15" l="1"/>
  <c r="B84" i="15"/>
  <c r="F72" i="15"/>
  <c r="A71" i="15"/>
  <c r="B71" i="15" s="1"/>
  <c r="C71" i="15" s="1"/>
  <c r="D71" i="15" s="1"/>
  <c r="D19" i="9"/>
  <c r="F93" i="15"/>
  <c r="D25" i="9"/>
  <c r="F77" i="15"/>
  <c r="D57" i="9"/>
  <c r="B75" i="15"/>
  <c r="D100" i="4"/>
  <c r="D29" i="9"/>
  <c r="F79" i="15"/>
  <c r="B88" i="15"/>
  <c r="C88" i="15" s="1"/>
  <c r="D88" i="15" s="1"/>
  <c r="D58" i="9"/>
  <c r="B82" i="15"/>
  <c r="C82" i="15" s="1"/>
  <c r="D82" i="15" s="1"/>
  <c r="D50" i="9"/>
  <c r="D88" i="4"/>
  <c r="D99" i="4"/>
  <c r="D5" i="9"/>
  <c r="D43" i="9"/>
  <c r="D9" i="9"/>
  <c r="D15" i="9"/>
  <c r="F92" i="15"/>
  <c r="F83" i="15"/>
  <c r="F89" i="15"/>
  <c r="F91" i="15"/>
  <c r="D47" i="9"/>
  <c r="F85" i="15"/>
  <c r="F74" i="15"/>
  <c r="D89" i="4"/>
  <c r="D101" i="4"/>
  <c r="D26" i="9"/>
  <c r="D7" i="9"/>
  <c r="D35" i="9"/>
  <c r="D11" i="9"/>
  <c r="B85" i="15"/>
  <c r="C85" i="15" s="1"/>
  <c r="D85" i="15" s="1"/>
  <c r="D53" i="9"/>
  <c r="F80" i="15"/>
  <c r="D59" i="9"/>
  <c r="F84" i="15"/>
  <c r="F88" i="15"/>
  <c r="D97" i="4"/>
  <c r="D90" i="4"/>
  <c r="D18" i="9"/>
  <c r="D42" i="9"/>
  <c r="D37" i="9"/>
  <c r="D16" i="9"/>
  <c r="B93" i="15"/>
  <c r="C93" i="15" s="1"/>
  <c r="D93" i="15" s="1"/>
  <c r="F81" i="15"/>
  <c r="B86" i="15"/>
  <c r="C86" i="15" s="1"/>
  <c r="D86" i="15" s="1"/>
  <c r="B81" i="15"/>
  <c r="C81" i="15" s="1"/>
  <c r="D81" i="15" s="1"/>
  <c r="F76" i="15"/>
  <c r="B90" i="15"/>
  <c r="C90" i="15" s="1"/>
  <c r="D90" i="15" s="1"/>
  <c r="D56" i="9"/>
  <c r="B87" i="15"/>
  <c r="D54" i="9"/>
  <c r="B89" i="15"/>
  <c r="B72" i="15"/>
  <c r="C72" i="15" s="1"/>
  <c r="D72" i="15" s="1"/>
  <c r="B83" i="15"/>
  <c r="C83" i="15" s="1"/>
  <c r="D83" i="15" s="1"/>
  <c r="B73" i="15"/>
  <c r="C73" i="15" s="1"/>
  <c r="D73" i="15" s="1"/>
  <c r="D87" i="4"/>
  <c r="D91" i="4"/>
  <c r="D96" i="4"/>
  <c r="D95" i="4"/>
  <c r="D82" i="4"/>
  <c r="D44" i="9"/>
  <c r="D21" i="9"/>
  <c r="D10" i="9"/>
  <c r="D22" i="9"/>
  <c r="D28" i="9"/>
  <c r="D38" i="9"/>
  <c r="D40" i="9"/>
  <c r="F90" i="15"/>
  <c r="F73" i="15"/>
  <c r="B77" i="15"/>
  <c r="C77" i="15" s="1"/>
  <c r="D77" i="15" s="1"/>
  <c r="D61" i="9"/>
  <c r="B92" i="15"/>
  <c r="C92" i="15" s="1"/>
  <c r="D92" i="15" s="1"/>
  <c r="B74" i="15"/>
  <c r="C74" i="15" s="1"/>
  <c r="D74" i="15" s="1"/>
  <c r="B76" i="15"/>
  <c r="B79" i="15"/>
  <c r="C79" i="15" s="1"/>
  <c r="D79" i="15" s="1"/>
  <c r="F87" i="15"/>
  <c r="D55" i="9"/>
  <c r="B78" i="15"/>
  <c r="C78" i="15" s="1"/>
  <c r="D78" i="15" s="1"/>
  <c r="F75" i="15"/>
  <c r="D51" i="9"/>
  <c r="D62" i="9"/>
  <c r="D85" i="4"/>
  <c r="D86" i="4"/>
  <c r="D92" i="4"/>
  <c r="D98" i="4"/>
  <c r="D102" i="4"/>
  <c r="D20" i="9"/>
  <c r="D45" i="9"/>
  <c r="D6" i="9"/>
  <c r="D46" i="9"/>
  <c r="D36" i="9"/>
  <c r="D39" i="9"/>
  <c r="D14" i="9"/>
  <c r="D34" i="9"/>
  <c r="D31" i="9"/>
  <c r="F65" i="15"/>
  <c r="F67" i="15"/>
  <c r="C57" i="15"/>
  <c r="D57" i="15" s="1"/>
  <c r="C63" i="15"/>
  <c r="D63" i="15" s="1"/>
  <c r="C84" i="15"/>
  <c r="D84" i="15" s="1"/>
  <c r="C65" i="15"/>
  <c r="D65" i="15" s="1"/>
  <c r="F58" i="15"/>
  <c r="B58" i="15"/>
  <c r="C58" i="15" s="1"/>
  <c r="D58" i="15" s="1"/>
  <c r="C68" i="15"/>
  <c r="D68" i="15" s="1"/>
  <c r="C64" i="15"/>
  <c r="D64" i="15" s="1"/>
  <c r="C60" i="15"/>
  <c r="D60" i="15" s="1"/>
  <c r="C67" i="15"/>
  <c r="D67" i="15" s="1"/>
  <c r="C61" i="15"/>
  <c r="D61" i="15" s="1"/>
  <c r="C69" i="15"/>
  <c r="D69" i="15" s="1"/>
  <c r="C70" i="15"/>
  <c r="D70" i="15" s="1"/>
  <c r="C66" i="15"/>
  <c r="D66" i="15" s="1"/>
  <c r="C75" i="15"/>
  <c r="D75" i="15" s="1"/>
  <c r="B94" i="15"/>
  <c r="F94" i="15"/>
  <c r="A95" i="15"/>
  <c r="A131" i="15"/>
  <c r="A96" i="15"/>
  <c r="H72" i="15"/>
  <c r="I79" i="15"/>
  <c r="E66" i="15"/>
  <c r="H65" i="15"/>
  <c r="I73" i="15"/>
  <c r="H89" i="15"/>
  <c r="I67" i="15"/>
  <c r="E64" i="15"/>
  <c r="H74" i="15"/>
  <c r="E79" i="15"/>
  <c r="I92" i="15"/>
  <c r="G56" i="15"/>
  <c r="G20" i="15"/>
  <c r="H87" i="15"/>
  <c r="E68" i="15"/>
  <c r="I70" i="15"/>
  <c r="H90" i="15"/>
  <c r="H83" i="15"/>
  <c r="I68" i="15"/>
  <c r="E85" i="15"/>
  <c r="I93" i="15"/>
  <c r="E75" i="15"/>
  <c r="I88" i="15"/>
  <c r="I62" i="15"/>
  <c r="I57" i="15"/>
  <c r="E93" i="15"/>
  <c r="H93" i="15"/>
  <c r="E61" i="15"/>
  <c r="I84" i="15"/>
  <c r="H76" i="15"/>
  <c r="I59" i="15"/>
  <c r="H88" i="15"/>
  <c r="E67" i="15"/>
  <c r="I60" i="15"/>
  <c r="I89" i="15"/>
  <c r="E88" i="15"/>
  <c r="H75" i="15"/>
  <c r="I69" i="15"/>
  <c r="E89" i="15"/>
  <c r="E65" i="15"/>
  <c r="E59" i="15"/>
  <c r="I85" i="15"/>
  <c r="I66" i="15"/>
  <c r="H86" i="15"/>
  <c r="I64" i="15"/>
  <c r="I61" i="15"/>
  <c r="H81" i="15"/>
  <c r="I65" i="15"/>
  <c r="E70" i="15"/>
  <c r="I75" i="15"/>
  <c r="H91" i="15"/>
  <c r="E69" i="15"/>
  <c r="I76" i="15"/>
  <c r="E76" i="15"/>
  <c r="H73" i="15"/>
  <c r="E84" i="15"/>
  <c r="H85" i="15"/>
  <c r="I63" i="15"/>
  <c r="G57" i="15"/>
  <c r="H67" i="15"/>
  <c r="H84" i="15"/>
  <c r="I86" i="15"/>
  <c r="E62" i="15"/>
  <c r="E60" i="15"/>
  <c r="H79" i="15"/>
  <c r="E63" i="15"/>
  <c r="E83" i="15"/>
  <c r="H77" i="15"/>
  <c r="H92" i="15"/>
  <c r="I87" i="15"/>
  <c r="H80" i="15"/>
  <c r="I94" i="15"/>
  <c r="H58" i="15"/>
  <c r="H94" i="15"/>
  <c r="F71" i="15" l="1"/>
  <c r="C89" i="15"/>
  <c r="D89" i="15" s="1"/>
  <c r="C76" i="15"/>
  <c r="D76" i="15" s="1"/>
  <c r="C87" i="15"/>
  <c r="D87" i="15" s="1"/>
  <c r="C94" i="15"/>
  <c r="D94" i="15" s="1"/>
  <c r="B96" i="15"/>
  <c r="C96" i="15" s="1"/>
  <c r="D96" i="15" s="1"/>
  <c r="F96" i="15"/>
  <c r="B95" i="15"/>
  <c r="A132" i="15"/>
  <c r="E71" i="15"/>
  <c r="I83" i="15"/>
  <c r="I78" i="15"/>
  <c r="E74" i="15"/>
  <c r="I72" i="15"/>
  <c r="G64" i="15"/>
  <c r="E94" i="15"/>
  <c r="I81" i="15"/>
  <c r="G84" i="15"/>
  <c r="G60" i="15"/>
  <c r="G88" i="15"/>
  <c r="E73" i="15"/>
  <c r="G79" i="15"/>
  <c r="E82" i="15"/>
  <c r="I77" i="15"/>
  <c r="G65" i="15"/>
  <c r="G83" i="15"/>
  <c r="G67" i="15"/>
  <c r="I90" i="15"/>
  <c r="H71" i="15"/>
  <c r="G63" i="15"/>
  <c r="G76" i="15"/>
  <c r="E72" i="15"/>
  <c r="E77" i="15"/>
  <c r="G89" i="15"/>
  <c r="G70" i="15"/>
  <c r="E95" i="15"/>
  <c r="I58" i="15"/>
  <c r="G62" i="15"/>
  <c r="E78" i="15"/>
  <c r="I71" i="15"/>
  <c r="I82" i="15"/>
  <c r="G75" i="15"/>
  <c r="E86" i="15"/>
  <c r="I74" i="15"/>
  <c r="G59" i="15"/>
  <c r="G68" i="15"/>
  <c r="E58" i="15"/>
  <c r="G61" i="15"/>
  <c r="E90" i="15"/>
  <c r="E92" i="15"/>
  <c r="G66" i="15"/>
  <c r="E87" i="15"/>
  <c r="E81" i="15"/>
  <c r="G93" i="15"/>
  <c r="G85" i="15"/>
  <c r="H96" i="15"/>
  <c r="C95" i="15" l="1"/>
  <c r="D95" i="15" s="1"/>
  <c r="A97" i="15"/>
  <c r="A111" i="15"/>
  <c r="G81" i="15"/>
  <c r="G92" i="15"/>
  <c r="G87" i="15"/>
  <c r="G86" i="15"/>
  <c r="G58" i="15"/>
  <c r="E96" i="15"/>
  <c r="G82" i="15"/>
  <c r="G94" i="15"/>
  <c r="G90" i="15"/>
  <c r="I96" i="15"/>
  <c r="G71" i="15"/>
  <c r="G73" i="15"/>
  <c r="G77" i="15"/>
  <c r="G74" i="15"/>
  <c r="I95" i="15"/>
  <c r="G72" i="15"/>
  <c r="B97" i="15" l="1"/>
  <c r="C97" i="15" s="1"/>
  <c r="D97" i="15" s="1"/>
  <c r="F97" i="15"/>
  <c r="A98" i="15"/>
  <c r="A99" i="15"/>
  <c r="D6" i="4"/>
  <c r="D11" i="4"/>
  <c r="B80" i="15"/>
  <c r="F78" i="15"/>
  <c r="B23" i="15"/>
  <c r="F95" i="15"/>
  <c r="F21" i="15"/>
  <c r="B91" i="15"/>
  <c r="F24" i="15"/>
  <c r="F69" i="15"/>
  <c r="B52" i="15"/>
  <c r="D17" i="4"/>
  <c r="A112" i="15"/>
  <c r="G96" i="15"/>
  <c r="H97" i="15"/>
  <c r="G78" i="15"/>
  <c r="B99" i="15" l="1"/>
  <c r="C99" i="15" s="1"/>
  <c r="D99" i="15" s="1"/>
  <c r="F99" i="15"/>
  <c r="B98" i="15"/>
  <c r="F98" i="15"/>
  <c r="A100" i="15"/>
  <c r="C52" i="15"/>
  <c r="D52" i="15" s="1"/>
  <c r="C91" i="15"/>
  <c r="D91" i="15" s="1"/>
  <c r="A113" i="15"/>
  <c r="C23" i="15"/>
  <c r="D23" i="15" s="1"/>
  <c r="C80" i="15"/>
  <c r="D80" i="15" s="1"/>
  <c r="E52" i="15"/>
  <c r="G95" i="15"/>
  <c r="E23" i="15"/>
  <c r="I91" i="15"/>
  <c r="I52" i="15"/>
  <c r="G69" i="15"/>
  <c r="H24" i="15"/>
  <c r="I23" i="15"/>
  <c r="H69" i="15"/>
  <c r="E98" i="15"/>
  <c r="E91" i="15"/>
  <c r="G21" i="15"/>
  <c r="H78" i="15"/>
  <c r="E80" i="15"/>
  <c r="G24" i="15"/>
  <c r="I97" i="15"/>
  <c r="H95" i="15"/>
  <c r="I80" i="15"/>
  <c r="E97" i="15"/>
  <c r="H21" i="15"/>
  <c r="H99" i="15"/>
  <c r="H98" i="15"/>
  <c r="F100" i="15" l="1"/>
  <c r="B100" i="15"/>
  <c r="C100" i="15" s="1"/>
  <c r="D100" i="15" s="1"/>
  <c r="C98" i="15"/>
  <c r="D98" i="15" s="1"/>
  <c r="A101" i="15"/>
  <c r="A114" i="15"/>
  <c r="I98" i="15"/>
  <c r="G98" i="15"/>
  <c r="G80" i="15"/>
  <c r="G91" i="15"/>
  <c r="G52" i="15"/>
  <c r="G23" i="15"/>
  <c r="E99" i="15"/>
  <c r="G97" i="15"/>
  <c r="I99" i="15"/>
  <c r="H100" i="15"/>
  <c r="F101" i="15" l="1"/>
  <c r="B101" i="15"/>
  <c r="A105" i="15"/>
  <c r="A108" i="15"/>
  <c r="A102" i="15"/>
  <c r="A115" i="15"/>
  <c r="H101" i="15"/>
  <c r="E100" i="15"/>
  <c r="I100" i="15"/>
  <c r="G99" i="15"/>
  <c r="I101" i="15"/>
  <c r="F102" i="15" l="1"/>
  <c r="B102" i="15"/>
  <c r="C101" i="15"/>
  <c r="D101" i="15" s="1"/>
  <c r="A106" i="15"/>
  <c r="A109" i="15"/>
  <c r="B105" i="15"/>
  <c r="A116" i="15"/>
  <c r="G100" i="15"/>
  <c r="E101" i="15"/>
  <c r="H102" i="15"/>
  <c r="E102" i="15"/>
  <c r="I105" i="15"/>
  <c r="A103" i="15" l="1"/>
  <c r="B103" i="15" s="1"/>
  <c r="B113" i="15"/>
  <c r="C113" i="15" s="1"/>
  <c r="D113" i="15" s="1"/>
  <c r="F108" i="15"/>
  <c r="C105" i="15"/>
  <c r="D105" i="15" s="1"/>
  <c r="C102" i="15"/>
  <c r="D102" i="15" s="1"/>
  <c r="A104" i="15"/>
  <c r="F105" i="15"/>
  <c r="F115" i="15"/>
  <c r="B108" i="15"/>
  <c r="C108" i="15" s="1"/>
  <c r="D108" i="15" s="1"/>
  <c r="A107" i="15"/>
  <c r="B106" i="15"/>
  <c r="F106" i="15"/>
  <c r="F50" i="15"/>
  <c r="A110" i="15"/>
  <c r="F113" i="15"/>
  <c r="B111" i="15"/>
  <c r="F112" i="15"/>
  <c r="F111" i="15"/>
  <c r="F114" i="15"/>
  <c r="B115" i="15"/>
  <c r="C115" i="15" s="1"/>
  <c r="D115" i="15" s="1"/>
  <c r="B114" i="15"/>
  <c r="B112" i="15"/>
  <c r="B109" i="15"/>
  <c r="F109" i="15"/>
  <c r="A118" i="15"/>
  <c r="F118" i="15" s="1"/>
  <c r="B50" i="15"/>
  <c r="B132" i="15"/>
  <c r="C132" i="15" s="1"/>
  <c r="D132" i="15" s="1"/>
  <c r="F128" i="15"/>
  <c r="B128" i="15"/>
  <c r="C128" i="15" s="1"/>
  <c r="D128" i="15" s="1"/>
  <c r="B121" i="15"/>
  <c r="C121" i="15" s="1"/>
  <c r="D121" i="15" s="1"/>
  <c r="B122" i="15"/>
  <c r="C122" i="15" s="1"/>
  <c r="D122" i="15" s="1"/>
  <c r="B130" i="15"/>
  <c r="C130" i="15" s="1"/>
  <c r="D130" i="15" s="1"/>
  <c r="B116" i="15"/>
  <c r="C116" i="15" s="1"/>
  <c r="D116" i="15" s="1"/>
  <c r="F116" i="15"/>
  <c r="A117" i="15"/>
  <c r="F130" i="15"/>
  <c r="F119" i="15"/>
  <c r="F127" i="15"/>
  <c r="F122" i="15"/>
  <c r="F125" i="15"/>
  <c r="F123" i="15"/>
  <c r="F131" i="15"/>
  <c r="B131" i="15"/>
  <c r="B129" i="15"/>
  <c r="F129" i="15"/>
  <c r="F126" i="15"/>
  <c r="B120" i="15"/>
  <c r="F120" i="15"/>
  <c r="B126" i="15"/>
  <c r="F124" i="15"/>
  <c r="F132" i="15"/>
  <c r="B124" i="15"/>
  <c r="B119" i="15"/>
  <c r="B123" i="15"/>
  <c r="B127" i="15"/>
  <c r="F121" i="15"/>
  <c r="B125" i="15"/>
  <c r="H122" i="15"/>
  <c r="H113" i="15"/>
  <c r="I109" i="15"/>
  <c r="H119" i="15"/>
  <c r="G101" i="15"/>
  <c r="E112" i="15"/>
  <c r="I102" i="15"/>
  <c r="H132" i="15"/>
  <c r="H108" i="15"/>
  <c r="H123" i="15"/>
  <c r="H131" i="15"/>
  <c r="H50" i="15"/>
  <c r="H126" i="15"/>
  <c r="H105" i="15"/>
  <c r="G102" i="15"/>
  <c r="I114" i="15"/>
  <c r="H129" i="15"/>
  <c r="H114" i="15"/>
  <c r="H112" i="15"/>
  <c r="H127" i="15"/>
  <c r="I106" i="15"/>
  <c r="H118" i="15"/>
  <c r="E105" i="15"/>
  <c r="E111" i="15"/>
  <c r="H109" i="15"/>
  <c r="H111" i="15"/>
  <c r="I50" i="15"/>
  <c r="H115" i="15"/>
  <c r="H106" i="15"/>
  <c r="H128" i="15"/>
  <c r="H130" i="15"/>
  <c r="H125" i="15"/>
  <c r="H120" i="15"/>
  <c r="H121" i="15"/>
  <c r="H116" i="15"/>
  <c r="H124" i="15"/>
  <c r="F103" i="15" l="1"/>
  <c r="A11" i="4"/>
  <c r="A16" i="9"/>
  <c r="C103" i="15"/>
  <c r="D103" i="15" s="1"/>
  <c r="B104" i="15"/>
  <c r="F104" i="15"/>
  <c r="C106" i="15"/>
  <c r="D106" i="15" s="1"/>
  <c r="F107" i="15"/>
  <c r="B107" i="15"/>
  <c r="C112" i="15"/>
  <c r="D112" i="15" s="1"/>
  <c r="C114" i="15"/>
  <c r="D114" i="15" s="1"/>
  <c r="B110" i="15"/>
  <c r="F110" i="15"/>
  <c r="C109" i="15"/>
  <c r="D109" i="15" s="1"/>
  <c r="C111" i="15"/>
  <c r="D111" i="15" s="1"/>
  <c r="B118" i="15"/>
  <c r="C118" i="15" s="1"/>
  <c r="D118" i="15" s="1"/>
  <c r="C50" i="15"/>
  <c r="C124" i="15"/>
  <c r="D124" i="15" s="1"/>
  <c r="C120" i="15"/>
  <c r="D120" i="15" s="1"/>
  <c r="C123" i="15"/>
  <c r="D123" i="15" s="1"/>
  <c r="C119" i="15"/>
  <c r="D119" i="15" s="1"/>
  <c r="C125" i="15"/>
  <c r="D125" i="15" s="1"/>
  <c r="C126" i="15"/>
  <c r="D126" i="15" s="1"/>
  <c r="C131" i="15"/>
  <c r="D131" i="15" s="1"/>
  <c r="C127" i="15"/>
  <c r="D127" i="15" s="1"/>
  <c r="B117" i="15"/>
  <c r="C117" i="15" s="1"/>
  <c r="D117" i="15" s="1"/>
  <c r="F117" i="15"/>
  <c r="C129" i="15"/>
  <c r="D129" i="15" s="1"/>
  <c r="I119" i="15"/>
  <c r="E114" i="15"/>
  <c r="E116" i="15"/>
  <c r="E131" i="15"/>
  <c r="I131" i="15"/>
  <c r="I125" i="15"/>
  <c r="E109" i="15"/>
  <c r="E108" i="15"/>
  <c r="I127" i="15"/>
  <c r="I132" i="15"/>
  <c r="E127" i="15"/>
  <c r="E107" i="15"/>
  <c r="H103" i="15"/>
  <c r="H110" i="15"/>
  <c r="E129" i="15"/>
  <c r="G111" i="15"/>
  <c r="E128" i="15"/>
  <c r="I123" i="15"/>
  <c r="I112" i="15"/>
  <c r="H104" i="15"/>
  <c r="I122" i="15"/>
  <c r="E125" i="15"/>
  <c r="I121" i="15"/>
  <c r="E106" i="15"/>
  <c r="E119" i="15"/>
  <c r="I110" i="15"/>
  <c r="E122" i="15"/>
  <c r="E123" i="15"/>
  <c r="E120" i="15"/>
  <c r="E103" i="15"/>
  <c r="E50" i="15"/>
  <c r="E126" i="15"/>
  <c r="E124" i="15"/>
  <c r="I108" i="15"/>
  <c r="I130" i="15"/>
  <c r="E113" i="15"/>
  <c r="I128" i="15"/>
  <c r="I120" i="15"/>
  <c r="E132" i="15"/>
  <c r="E104" i="15"/>
  <c r="G105" i="15"/>
  <c r="I126" i="15"/>
  <c r="E130" i="15"/>
  <c r="E115" i="15"/>
  <c r="G112" i="15"/>
  <c r="I129" i="15"/>
  <c r="I103" i="15"/>
  <c r="I115" i="15"/>
  <c r="I113" i="15"/>
  <c r="I111" i="15"/>
  <c r="I124" i="15"/>
  <c r="E121" i="15"/>
  <c r="I116" i="15"/>
  <c r="H117" i="15"/>
  <c r="H107" i="15"/>
  <c r="A95" i="4" l="1"/>
  <c r="A85" i="4"/>
  <c r="D50" i="15"/>
  <c r="A51" i="4"/>
  <c r="A63" i="4"/>
  <c r="A50" i="4"/>
  <c r="A66" i="4"/>
  <c r="A48" i="4"/>
  <c r="A64" i="4"/>
  <c r="A65" i="4"/>
  <c r="A49" i="4"/>
  <c r="A6" i="4"/>
  <c r="A14" i="4"/>
  <c r="A9" i="9"/>
  <c r="C104" i="15"/>
  <c r="D104" i="15" s="1"/>
  <c r="C107" i="15"/>
  <c r="D107" i="15" s="1"/>
  <c r="C110" i="15"/>
  <c r="D110" i="15" s="1"/>
  <c r="A13" i="4"/>
  <c r="A20" i="4"/>
  <c r="A18" i="4"/>
  <c r="A12" i="4"/>
  <c r="A19" i="9"/>
  <c r="A20" i="9"/>
  <c r="A10" i="9"/>
  <c r="A6" i="9"/>
  <c r="A18" i="9"/>
  <c r="A9" i="4"/>
  <c r="A28" i="4"/>
  <c r="A19" i="4"/>
  <c r="A14" i="9"/>
  <c r="A10" i="4"/>
  <c r="A17" i="4"/>
  <c r="A15" i="9"/>
  <c r="A27" i="4"/>
  <c r="A5" i="4"/>
  <c r="A7" i="4"/>
  <c r="A37" i="9"/>
  <c r="A5" i="9"/>
  <c r="I104" i="15"/>
  <c r="G126" i="15"/>
  <c r="G122" i="15"/>
  <c r="G119" i="15"/>
  <c r="G116" i="15"/>
  <c r="G129" i="15"/>
  <c r="G128" i="15"/>
  <c r="G115" i="15"/>
  <c r="G131" i="15"/>
  <c r="G123" i="15"/>
  <c r="G108" i="15"/>
  <c r="E118" i="15"/>
  <c r="E117" i="15"/>
  <c r="G103" i="15"/>
  <c r="G124" i="15"/>
  <c r="G107" i="15"/>
  <c r="G109" i="15"/>
  <c r="I107" i="15"/>
  <c r="G106" i="15"/>
  <c r="G114" i="15"/>
  <c r="G121" i="15"/>
  <c r="G113" i="15"/>
  <c r="G132" i="15"/>
  <c r="G120" i="15"/>
  <c r="G125" i="15"/>
  <c r="G130" i="15"/>
  <c r="G127" i="15"/>
  <c r="I118" i="15"/>
  <c r="I117" i="15"/>
  <c r="G104" i="15"/>
  <c r="E110" i="15"/>
  <c r="G50" i="15"/>
  <c r="A38" i="9" l="1"/>
  <c r="A40" i="9"/>
  <c r="A34" i="9"/>
  <c r="A31" i="9"/>
  <c r="K25" i="13"/>
  <c r="A36" i="9"/>
  <c r="K26" i="13"/>
  <c r="A39" i="9"/>
  <c r="A46" i="9"/>
  <c r="A45" i="9"/>
  <c r="A42" i="9"/>
  <c r="A30" i="9"/>
  <c r="A29" i="9"/>
  <c r="A28" i="9"/>
  <c r="A26" i="9"/>
  <c r="A25" i="9"/>
  <c r="G118" i="15"/>
  <c r="G110" i="15"/>
  <c r="G117" i="15"/>
  <c r="A43" i="9" l="1"/>
  <c r="A35" i="9"/>
  <c r="BT8" i="3"/>
  <c r="DF12" i="11"/>
  <c r="BT5" i="3"/>
  <c r="DF9" i="11"/>
  <c r="A44" i="9"/>
  <c r="F21" i="2"/>
  <c r="E20" i="2"/>
  <c r="E21" i="2"/>
  <c r="F20" i="2"/>
  <c r="F15" i="2"/>
  <c r="E15" i="2"/>
  <c r="W23" i="13"/>
  <c r="E8" i="2"/>
  <c r="E7" i="2"/>
  <c r="E38" i="2"/>
  <c r="F38" i="2"/>
  <c r="E37" i="2"/>
  <c r="F37" i="2"/>
  <c r="E36" i="2"/>
  <c r="F36" i="2"/>
  <c r="E33" i="2"/>
  <c r="F35" i="2"/>
  <c r="F34" i="2"/>
  <c r="F33" i="2"/>
  <c r="E34" i="2"/>
  <c r="E35" i="2"/>
  <c r="E19" i="2"/>
  <c r="F19" i="2"/>
  <c r="E18" i="2"/>
  <c r="F18" i="2"/>
  <c r="F17" i="2"/>
  <c r="E17" i="2"/>
  <c r="F16" i="2"/>
  <c r="E16" i="2"/>
  <c r="E14" i="2"/>
  <c r="F14" i="2"/>
  <c r="E32" i="2"/>
  <c r="E28" i="2"/>
  <c r="E31" i="2"/>
  <c r="F9" i="2"/>
  <c r="F13" i="2"/>
  <c r="F31" i="2"/>
  <c r="F30" i="2"/>
  <c r="F27" i="2"/>
  <c r="E24" i="2"/>
  <c r="E27" i="2"/>
  <c r="E11" i="2"/>
  <c r="F8" i="2"/>
  <c r="F26" i="2"/>
  <c r="F7" i="2"/>
  <c r="F12" i="2"/>
  <c r="E26" i="2"/>
  <c r="E23" i="2"/>
  <c r="E29" i="2"/>
  <c r="E25" i="2"/>
  <c r="F29" i="2"/>
  <c r="F10" i="2"/>
  <c r="F25" i="2"/>
  <c r="F24" i="2"/>
  <c r="F23" i="2"/>
  <c r="E13" i="2"/>
  <c r="E10" i="2"/>
  <c r="E12" i="2"/>
  <c r="E30" i="2"/>
  <c r="E9" i="2"/>
  <c r="F32" i="2"/>
  <c r="F11" i="2"/>
  <c r="G11" i="2" s="1"/>
  <c r="F28" i="2"/>
  <c r="G31" i="2" l="1"/>
  <c r="H31" i="2" s="1"/>
  <c r="BW61" i="11" s="1"/>
  <c r="BW62" i="11" s="1"/>
  <c r="BW63" i="11" s="1"/>
  <c r="BW64" i="11" s="1"/>
  <c r="BW65" i="11" s="1"/>
  <c r="BW66" i="11" s="1"/>
  <c r="BX66" i="11" s="1"/>
  <c r="BY66" i="11" s="1"/>
  <c r="BZ66" i="11" s="1"/>
  <c r="CA66" i="11" s="1"/>
  <c r="CB66" i="11" s="1"/>
  <c r="CC66" i="11" s="1"/>
  <c r="CD66" i="11" s="1"/>
  <c r="CE66" i="11" s="1"/>
  <c r="CF66" i="11" s="1"/>
  <c r="CG66" i="11" s="1"/>
  <c r="CH66" i="11" s="1"/>
  <c r="CI66" i="11" s="1"/>
  <c r="CJ66" i="11" s="1"/>
  <c r="CK66" i="11" s="1"/>
  <c r="CL66" i="11" s="1"/>
  <c r="G32" i="2"/>
  <c r="H32" i="2" s="1"/>
  <c r="BW69" i="11" s="1"/>
  <c r="BX69" i="11" s="1"/>
  <c r="BY69" i="11" s="1"/>
  <c r="BZ69" i="11" s="1"/>
  <c r="CA69" i="11" s="1"/>
  <c r="CB69" i="11" s="1"/>
  <c r="CC69" i="11" s="1"/>
  <c r="CD69" i="11" s="1"/>
  <c r="CE69" i="11" s="1"/>
  <c r="CF69" i="11" s="1"/>
  <c r="CG69" i="11" s="1"/>
  <c r="CH69" i="11" s="1"/>
  <c r="CI69" i="11" s="1"/>
  <c r="CJ69" i="11" s="1"/>
  <c r="CK69" i="11" s="1"/>
  <c r="CL69" i="11" s="1"/>
  <c r="CL70" i="11" s="1"/>
  <c r="CL71" i="11" s="1"/>
  <c r="CL72" i="11" s="1"/>
  <c r="CL73" i="11" s="1"/>
  <c r="G30" i="2"/>
  <c r="BO82" i="3" s="1"/>
  <c r="G29" i="2"/>
  <c r="H29" i="2" s="1"/>
  <c r="BB69" i="11" s="1"/>
  <c r="BB70" i="11" s="1"/>
  <c r="BB71" i="11" s="1"/>
  <c r="BB72" i="11" s="1"/>
  <c r="BB73" i="11" s="1"/>
  <c r="BB74" i="11" s="1"/>
  <c r="BC74" i="11" s="1"/>
  <c r="BD74" i="11" s="1"/>
  <c r="BE74" i="11" s="1"/>
  <c r="BF74" i="11" s="1"/>
  <c r="BG74" i="11" s="1"/>
  <c r="BH74" i="11" s="1"/>
  <c r="BI74" i="11" s="1"/>
  <c r="BJ74" i="11" s="1"/>
  <c r="BK74" i="11" s="1"/>
  <c r="BL74" i="11" s="1"/>
  <c r="BM74" i="11" s="1"/>
  <c r="BN74" i="11" s="1"/>
  <c r="BO74" i="11" s="1"/>
  <c r="BP74" i="11" s="1"/>
  <c r="BQ74" i="11" s="1"/>
  <c r="G27" i="2"/>
  <c r="BO81" i="3" s="1"/>
  <c r="AW87" i="3" s="1"/>
  <c r="G24" i="2"/>
  <c r="BO80" i="3" s="1"/>
  <c r="AW85" i="3" s="1"/>
  <c r="G9" i="2"/>
  <c r="H9" i="2" s="1"/>
  <c r="W22" i="11" s="1"/>
  <c r="G13" i="2"/>
  <c r="H13" i="2" s="1"/>
  <c r="AR30" i="11" s="1"/>
  <c r="AS30" i="11" s="1"/>
  <c r="AT30" i="11" s="1"/>
  <c r="AU30" i="11" s="1"/>
  <c r="AV30" i="11" s="1"/>
  <c r="AW30" i="11" s="1"/>
  <c r="AX30" i="11" s="1"/>
  <c r="AY30" i="11" s="1"/>
  <c r="AZ30" i="11" s="1"/>
  <c r="BA30" i="11" s="1"/>
  <c r="BB30" i="11" s="1"/>
  <c r="BC30" i="11" s="1"/>
  <c r="BD30" i="11" s="1"/>
  <c r="BE30" i="11" s="1"/>
  <c r="BF30" i="11" s="1"/>
  <c r="BG30" i="11" s="1"/>
  <c r="BG31" i="11" s="1"/>
  <c r="BG32" i="11" s="1"/>
  <c r="BG33" i="11" s="1"/>
  <c r="BG34" i="11" s="1"/>
  <c r="G12" i="2"/>
  <c r="H12" i="2" s="1"/>
  <c r="AR22" i="11" s="1"/>
  <c r="G23" i="2"/>
  <c r="H23" i="2" s="1"/>
  <c r="BO76" i="3"/>
  <c r="AW77" i="3" s="1"/>
  <c r="D20" i="2"/>
  <c r="G20" i="2"/>
  <c r="D21" i="2"/>
  <c r="G21" i="2"/>
  <c r="H21" i="2" s="1"/>
  <c r="DC22" i="11" s="1"/>
  <c r="D15" i="2"/>
  <c r="G15" i="2"/>
  <c r="H15" i="2" s="1"/>
  <c r="AR46" i="11" s="1"/>
  <c r="G7" i="2"/>
  <c r="D8" i="2"/>
  <c r="D38" i="2"/>
  <c r="G38" i="2"/>
  <c r="H38" i="2" s="1"/>
  <c r="CR93" i="11" s="1"/>
  <c r="D37" i="2"/>
  <c r="G37" i="2"/>
  <c r="H37" i="2" s="1"/>
  <c r="CR85" i="11" s="1"/>
  <c r="D36" i="2"/>
  <c r="G36" i="2"/>
  <c r="H36" i="2" s="1"/>
  <c r="CR77" i="11" s="1"/>
  <c r="D34" i="2"/>
  <c r="G34" i="2"/>
  <c r="H34" i="2" s="1"/>
  <c r="CR61" i="11" s="1"/>
  <c r="D33" i="2"/>
  <c r="G33" i="2"/>
  <c r="BO83" i="3" s="1"/>
  <c r="D35" i="2"/>
  <c r="G35" i="2"/>
  <c r="H35" i="2" s="1"/>
  <c r="CR69" i="11" s="1"/>
  <c r="D19" i="2"/>
  <c r="G19" i="2"/>
  <c r="H19" i="2" s="1"/>
  <c r="CH22" i="11" s="1"/>
  <c r="D18" i="2"/>
  <c r="G18" i="2"/>
  <c r="BO78" i="3" s="1"/>
  <c r="D17" i="2"/>
  <c r="G17" i="2"/>
  <c r="H17" i="2" s="1"/>
  <c r="BM22" i="11" s="1"/>
  <c r="BN22" i="11" s="1"/>
  <c r="BO22" i="11" s="1"/>
  <c r="BP22" i="11" s="1"/>
  <c r="BQ22" i="11" s="1"/>
  <c r="BR22" i="11" s="1"/>
  <c r="BS22" i="11" s="1"/>
  <c r="BT22" i="11" s="1"/>
  <c r="BU22" i="11" s="1"/>
  <c r="BV22" i="11" s="1"/>
  <c r="BW22" i="11" s="1"/>
  <c r="BX22" i="11" s="1"/>
  <c r="BY22" i="11" s="1"/>
  <c r="BZ22" i="11" s="1"/>
  <c r="CA22" i="11" s="1"/>
  <c r="CB22" i="11" s="1"/>
  <c r="CB23" i="11" s="1"/>
  <c r="CB24" i="11" s="1"/>
  <c r="CB25" i="11" s="1"/>
  <c r="CB26" i="11" s="1"/>
  <c r="D16" i="2"/>
  <c r="G16" i="2"/>
  <c r="BO77" i="3" s="1"/>
  <c r="D14" i="2"/>
  <c r="G14" i="2"/>
  <c r="H14" i="2" s="1"/>
  <c r="AR38" i="11" s="1"/>
  <c r="AR39" i="11" s="1"/>
  <c r="AR40" i="11" s="1"/>
  <c r="AR41" i="11" s="1"/>
  <c r="AR42" i="11" s="1"/>
  <c r="AR43" i="11" s="1"/>
  <c r="AS43" i="11" s="1"/>
  <c r="AT43" i="11" s="1"/>
  <c r="AU43" i="11" s="1"/>
  <c r="AV43" i="11" s="1"/>
  <c r="AW43" i="11" s="1"/>
  <c r="AX43" i="11" s="1"/>
  <c r="AY43" i="11" s="1"/>
  <c r="AZ43" i="11" s="1"/>
  <c r="BA43" i="11" s="1"/>
  <c r="BB43" i="11" s="1"/>
  <c r="BC43" i="11" s="1"/>
  <c r="BD43" i="11" s="1"/>
  <c r="BE43" i="11" s="1"/>
  <c r="BF43" i="11" s="1"/>
  <c r="BG43" i="11" s="1"/>
  <c r="D24" i="2"/>
  <c r="D25" i="2"/>
  <c r="D23" i="2"/>
  <c r="D10" i="2"/>
  <c r="D28" i="2"/>
  <c r="D13" i="2"/>
  <c r="G10" i="2"/>
  <c r="H10" i="2" s="1"/>
  <c r="D12" i="2"/>
  <c r="D26" i="2"/>
  <c r="D11" i="2"/>
  <c r="D27" i="2"/>
  <c r="G26" i="2"/>
  <c r="H26" i="2" s="1"/>
  <c r="AG69" i="11" s="1"/>
  <c r="AH69" i="11" s="1"/>
  <c r="AI69" i="11" s="1"/>
  <c r="AJ69" i="11" s="1"/>
  <c r="AK69" i="11" s="1"/>
  <c r="AL69" i="11" s="1"/>
  <c r="AM69" i="11" s="1"/>
  <c r="AN69" i="11" s="1"/>
  <c r="AO69" i="11" s="1"/>
  <c r="AP69" i="11" s="1"/>
  <c r="AQ69" i="11" s="1"/>
  <c r="AR69" i="11" s="1"/>
  <c r="AS69" i="11" s="1"/>
  <c r="AT69" i="11" s="1"/>
  <c r="AU69" i="11" s="1"/>
  <c r="AV69" i="11" s="1"/>
  <c r="AV70" i="11" s="1"/>
  <c r="AV71" i="11" s="1"/>
  <c r="AV72" i="11" s="1"/>
  <c r="AV73" i="11" s="1"/>
  <c r="D9" i="2"/>
  <c r="D30" i="2"/>
  <c r="D32" i="2"/>
  <c r="D31" i="2"/>
  <c r="G8" i="2"/>
  <c r="BO75" i="3" s="1"/>
  <c r="D29" i="2"/>
  <c r="G25" i="2"/>
  <c r="H25" i="2" s="1"/>
  <c r="AG61" i="11" s="1"/>
  <c r="AG62" i="11" s="1"/>
  <c r="AG63" i="11" s="1"/>
  <c r="AG64" i="11" s="1"/>
  <c r="AG65" i="11" s="1"/>
  <c r="AG66" i="11" s="1"/>
  <c r="AH66" i="11" s="1"/>
  <c r="AI66" i="11" s="1"/>
  <c r="AJ66" i="11" s="1"/>
  <c r="AK66" i="11" s="1"/>
  <c r="AL66" i="11" s="1"/>
  <c r="AM66" i="11" s="1"/>
  <c r="AN66" i="11" s="1"/>
  <c r="AO66" i="11" s="1"/>
  <c r="AP66" i="11" s="1"/>
  <c r="AQ66" i="11" s="1"/>
  <c r="AR66" i="11" s="1"/>
  <c r="AS66" i="11" s="1"/>
  <c r="AT66" i="11" s="1"/>
  <c r="AU66" i="11" s="1"/>
  <c r="AV66" i="11" s="1"/>
  <c r="G28" i="2"/>
  <c r="H28" i="2" s="1"/>
  <c r="BB61" i="11" s="1"/>
  <c r="BB62" i="11" s="1"/>
  <c r="BB63" i="11" s="1"/>
  <c r="BB64" i="11" s="1"/>
  <c r="BB65" i="11" s="1"/>
  <c r="BB66" i="11" s="1"/>
  <c r="BC66" i="11" s="1"/>
  <c r="BD66" i="11" s="1"/>
  <c r="BE66" i="11" s="1"/>
  <c r="BF66" i="11" s="1"/>
  <c r="BG66" i="11" s="1"/>
  <c r="BH66" i="11" s="1"/>
  <c r="BI66" i="11" s="1"/>
  <c r="BJ66" i="11" s="1"/>
  <c r="BK66" i="11" s="1"/>
  <c r="BL66" i="11" s="1"/>
  <c r="BM66" i="11" s="1"/>
  <c r="BN66" i="11" s="1"/>
  <c r="BO66" i="11" s="1"/>
  <c r="BP66" i="11" s="1"/>
  <c r="BQ66" i="11" s="1"/>
  <c r="H11" i="2"/>
  <c r="H7" i="2" l="1"/>
  <c r="I7" i="2" s="1"/>
  <c r="BW70" i="11"/>
  <c r="BW71" i="11" s="1"/>
  <c r="BW72" i="11" s="1"/>
  <c r="BW73" i="11" s="1"/>
  <c r="BW74" i="11" s="1"/>
  <c r="BX74" i="11" s="1"/>
  <c r="BY74" i="11" s="1"/>
  <c r="BZ74" i="11" s="1"/>
  <c r="CA74" i="11" s="1"/>
  <c r="CB74" i="11" s="1"/>
  <c r="CC74" i="11" s="1"/>
  <c r="CD74" i="11" s="1"/>
  <c r="CE74" i="11" s="1"/>
  <c r="CF74" i="11" s="1"/>
  <c r="CG74" i="11" s="1"/>
  <c r="CH74" i="11" s="1"/>
  <c r="CI74" i="11" s="1"/>
  <c r="CJ74" i="11" s="1"/>
  <c r="CK74" i="11" s="1"/>
  <c r="CL74" i="11" s="1"/>
  <c r="BX61" i="11"/>
  <c r="BY61" i="11" s="1"/>
  <c r="BZ61" i="11" s="1"/>
  <c r="CA61" i="11" s="1"/>
  <c r="CB61" i="11" s="1"/>
  <c r="CC61" i="11" s="1"/>
  <c r="CD61" i="11" s="1"/>
  <c r="CE61" i="11" s="1"/>
  <c r="CF61" i="11" s="1"/>
  <c r="CG61" i="11" s="1"/>
  <c r="CH61" i="11" s="1"/>
  <c r="CI61" i="11" s="1"/>
  <c r="CJ61" i="11" s="1"/>
  <c r="CK61" i="11" s="1"/>
  <c r="CL61" i="11" s="1"/>
  <c r="CL62" i="11" s="1"/>
  <c r="CL63" i="11" s="1"/>
  <c r="CL64" i="11" s="1"/>
  <c r="CL65" i="11" s="1"/>
  <c r="BC69" i="11"/>
  <c r="BD69" i="11" s="1"/>
  <c r="BE69" i="11" s="1"/>
  <c r="BF69" i="11" s="1"/>
  <c r="BG69" i="11" s="1"/>
  <c r="BH69" i="11" s="1"/>
  <c r="BI69" i="11" s="1"/>
  <c r="BJ69" i="11" s="1"/>
  <c r="BK69" i="11" s="1"/>
  <c r="BL69" i="11" s="1"/>
  <c r="BM69" i="11" s="1"/>
  <c r="BN69" i="11" s="1"/>
  <c r="BO69" i="11" s="1"/>
  <c r="BP69" i="11" s="1"/>
  <c r="BQ69" i="11" s="1"/>
  <c r="BQ70" i="11" s="1"/>
  <c r="BQ71" i="11" s="1"/>
  <c r="BQ72" i="11" s="1"/>
  <c r="BQ73" i="11" s="1"/>
  <c r="H30" i="2"/>
  <c r="H27" i="2"/>
  <c r="H24" i="2"/>
  <c r="CR94" i="11"/>
  <c r="CR95" i="11" s="1"/>
  <c r="CR96" i="11" s="1"/>
  <c r="CR97" i="11" s="1"/>
  <c r="CR98" i="11" s="1"/>
  <c r="CS98" i="11" s="1"/>
  <c r="CT98" i="11" s="1"/>
  <c r="CU98" i="11" s="1"/>
  <c r="CV98" i="11" s="1"/>
  <c r="CW98" i="11" s="1"/>
  <c r="CX98" i="11" s="1"/>
  <c r="CY98" i="11" s="1"/>
  <c r="CZ98" i="11" s="1"/>
  <c r="DA98" i="11" s="1"/>
  <c r="DB98" i="11" s="1"/>
  <c r="DC98" i="11" s="1"/>
  <c r="DD98" i="11" s="1"/>
  <c r="DE98" i="11" s="1"/>
  <c r="DF98" i="11" s="1"/>
  <c r="DG98" i="11" s="1"/>
  <c r="CS93" i="11"/>
  <c r="CT93" i="11" s="1"/>
  <c r="CU93" i="11" s="1"/>
  <c r="CV93" i="11" s="1"/>
  <c r="CW93" i="11" s="1"/>
  <c r="CX93" i="11" s="1"/>
  <c r="CY93" i="11" s="1"/>
  <c r="CZ93" i="11" s="1"/>
  <c r="DA93" i="11" s="1"/>
  <c r="DB93" i="11" s="1"/>
  <c r="DC93" i="11" s="1"/>
  <c r="DD93" i="11" s="1"/>
  <c r="DE93" i="11" s="1"/>
  <c r="DF93" i="11" s="1"/>
  <c r="DG93" i="11" s="1"/>
  <c r="DG94" i="11" s="1"/>
  <c r="DG95" i="11" s="1"/>
  <c r="DG96" i="11" s="1"/>
  <c r="DG97" i="11" s="1"/>
  <c r="CS85" i="11"/>
  <c r="CT85" i="11" s="1"/>
  <c r="CU85" i="11" s="1"/>
  <c r="CV85" i="11" s="1"/>
  <c r="CW85" i="11" s="1"/>
  <c r="CX85" i="11" s="1"/>
  <c r="CY85" i="11" s="1"/>
  <c r="CZ85" i="11" s="1"/>
  <c r="DA85" i="11" s="1"/>
  <c r="DB85" i="11" s="1"/>
  <c r="DC85" i="11" s="1"/>
  <c r="DD85" i="11" s="1"/>
  <c r="DE85" i="11" s="1"/>
  <c r="DF85" i="11" s="1"/>
  <c r="DG85" i="11" s="1"/>
  <c r="DG86" i="11" s="1"/>
  <c r="DG87" i="11" s="1"/>
  <c r="DG88" i="11" s="1"/>
  <c r="DG89" i="11" s="1"/>
  <c r="CR86" i="11"/>
  <c r="CR87" i="11" s="1"/>
  <c r="CR88" i="11" s="1"/>
  <c r="CR89" i="11" s="1"/>
  <c r="CR90" i="11" s="1"/>
  <c r="CS90" i="11" s="1"/>
  <c r="CT90" i="11" s="1"/>
  <c r="CU90" i="11" s="1"/>
  <c r="CV90" i="11" s="1"/>
  <c r="CW90" i="11" s="1"/>
  <c r="CX90" i="11" s="1"/>
  <c r="CY90" i="11" s="1"/>
  <c r="CZ90" i="11" s="1"/>
  <c r="DA90" i="11" s="1"/>
  <c r="DB90" i="11" s="1"/>
  <c r="DC90" i="11" s="1"/>
  <c r="DD90" i="11" s="1"/>
  <c r="DE90" i="11" s="1"/>
  <c r="DF90" i="11" s="1"/>
  <c r="DG90" i="11" s="1"/>
  <c r="CR78" i="11"/>
  <c r="CR79" i="11" s="1"/>
  <c r="CR80" i="11" s="1"/>
  <c r="CR81" i="11" s="1"/>
  <c r="CR82" i="11" s="1"/>
  <c r="CS82" i="11" s="1"/>
  <c r="CT82" i="11" s="1"/>
  <c r="CU82" i="11" s="1"/>
  <c r="CV82" i="11" s="1"/>
  <c r="CW82" i="11" s="1"/>
  <c r="CX82" i="11" s="1"/>
  <c r="CY82" i="11" s="1"/>
  <c r="CZ82" i="11" s="1"/>
  <c r="DA82" i="11" s="1"/>
  <c r="DB82" i="11" s="1"/>
  <c r="DC82" i="11" s="1"/>
  <c r="DD82" i="11" s="1"/>
  <c r="DE82" i="11" s="1"/>
  <c r="DF82" i="11" s="1"/>
  <c r="DG82" i="11" s="1"/>
  <c r="CS77" i="11"/>
  <c r="CT77" i="11" s="1"/>
  <c r="CU77" i="11" s="1"/>
  <c r="CV77" i="11" s="1"/>
  <c r="CW77" i="11" s="1"/>
  <c r="CX77" i="11" s="1"/>
  <c r="CY77" i="11" s="1"/>
  <c r="CZ77" i="11" s="1"/>
  <c r="DA77" i="11" s="1"/>
  <c r="DB77" i="11" s="1"/>
  <c r="DC77" i="11" s="1"/>
  <c r="DD77" i="11" s="1"/>
  <c r="DE77" i="11" s="1"/>
  <c r="DF77" i="11" s="1"/>
  <c r="DG77" i="11" s="1"/>
  <c r="DG78" i="11" s="1"/>
  <c r="DG79" i="11" s="1"/>
  <c r="DG80" i="11" s="1"/>
  <c r="DG81" i="11" s="1"/>
  <c r="CR70" i="11"/>
  <c r="CR71" i="11" s="1"/>
  <c r="CR72" i="11" s="1"/>
  <c r="CR73" i="11" s="1"/>
  <c r="CR74" i="11" s="1"/>
  <c r="CS74" i="11" s="1"/>
  <c r="CT74" i="11" s="1"/>
  <c r="CU74" i="11" s="1"/>
  <c r="CV74" i="11" s="1"/>
  <c r="CW74" i="11" s="1"/>
  <c r="CX74" i="11" s="1"/>
  <c r="CY74" i="11" s="1"/>
  <c r="CZ74" i="11" s="1"/>
  <c r="DA74" i="11" s="1"/>
  <c r="DB74" i="11" s="1"/>
  <c r="DC74" i="11" s="1"/>
  <c r="DD74" i="11" s="1"/>
  <c r="DE74" i="11" s="1"/>
  <c r="DF74" i="11" s="1"/>
  <c r="DG74" i="11" s="1"/>
  <c r="CS69" i="11"/>
  <c r="CT69" i="11" s="1"/>
  <c r="CU69" i="11" s="1"/>
  <c r="CV69" i="11" s="1"/>
  <c r="CW69" i="11" s="1"/>
  <c r="CX69" i="11" s="1"/>
  <c r="CY69" i="11" s="1"/>
  <c r="CZ69" i="11" s="1"/>
  <c r="DA69" i="11" s="1"/>
  <c r="DB69" i="11" s="1"/>
  <c r="DC69" i="11" s="1"/>
  <c r="DD69" i="11" s="1"/>
  <c r="DE69" i="11" s="1"/>
  <c r="DF69" i="11" s="1"/>
  <c r="DG69" i="11" s="1"/>
  <c r="DG70" i="11" s="1"/>
  <c r="DG71" i="11" s="1"/>
  <c r="DG72" i="11" s="1"/>
  <c r="DG73" i="11" s="1"/>
  <c r="CS61" i="11"/>
  <c r="CT61" i="11" s="1"/>
  <c r="CU61" i="11" s="1"/>
  <c r="CV61" i="11" s="1"/>
  <c r="CW61" i="11" s="1"/>
  <c r="CX61" i="11" s="1"/>
  <c r="CY61" i="11" s="1"/>
  <c r="CZ61" i="11" s="1"/>
  <c r="DA61" i="11" s="1"/>
  <c r="DB61" i="11" s="1"/>
  <c r="DC61" i="11" s="1"/>
  <c r="DD61" i="11" s="1"/>
  <c r="DE61" i="11" s="1"/>
  <c r="DF61" i="11" s="1"/>
  <c r="DG61" i="11" s="1"/>
  <c r="DG62" i="11" s="1"/>
  <c r="DG63" i="11" s="1"/>
  <c r="DG64" i="11" s="1"/>
  <c r="DG65" i="11" s="1"/>
  <c r="CR62" i="11"/>
  <c r="CR63" i="11" s="1"/>
  <c r="CR64" i="11" s="1"/>
  <c r="CR65" i="11" s="1"/>
  <c r="CR66" i="11" s="1"/>
  <c r="CS66" i="11" s="1"/>
  <c r="CT66" i="11" s="1"/>
  <c r="CU66" i="11" s="1"/>
  <c r="CV66" i="11" s="1"/>
  <c r="CW66" i="11" s="1"/>
  <c r="CX66" i="11" s="1"/>
  <c r="CY66" i="11" s="1"/>
  <c r="CZ66" i="11" s="1"/>
  <c r="DA66" i="11" s="1"/>
  <c r="DB66" i="11" s="1"/>
  <c r="DC66" i="11" s="1"/>
  <c r="DD66" i="11" s="1"/>
  <c r="DE66" i="11" s="1"/>
  <c r="DF66" i="11" s="1"/>
  <c r="DG66" i="11" s="1"/>
  <c r="AG70" i="11"/>
  <c r="AG71" i="11" s="1"/>
  <c r="AG72" i="11" s="1"/>
  <c r="AG73" i="11" s="1"/>
  <c r="AG74" i="11" s="1"/>
  <c r="AH74" i="11" s="1"/>
  <c r="AI74" i="11" s="1"/>
  <c r="AJ74" i="11" s="1"/>
  <c r="AK74" i="11" s="1"/>
  <c r="AL74" i="11" s="1"/>
  <c r="AM74" i="11" s="1"/>
  <c r="AN74" i="11" s="1"/>
  <c r="AO74" i="11" s="1"/>
  <c r="AP74" i="11" s="1"/>
  <c r="AQ74" i="11" s="1"/>
  <c r="AR74" i="11" s="1"/>
  <c r="AS74" i="11" s="1"/>
  <c r="AT74" i="11" s="1"/>
  <c r="AU74" i="11" s="1"/>
  <c r="AV74" i="11" s="1"/>
  <c r="AH61" i="11"/>
  <c r="AI61" i="11" s="1"/>
  <c r="AJ61" i="11" s="1"/>
  <c r="AK61" i="11" s="1"/>
  <c r="AL61" i="11" s="1"/>
  <c r="AM61" i="11" s="1"/>
  <c r="AN61" i="11" s="1"/>
  <c r="AO61" i="11" s="1"/>
  <c r="AP61" i="11" s="1"/>
  <c r="AQ61" i="11" s="1"/>
  <c r="AR61" i="11" s="1"/>
  <c r="AS61" i="11" s="1"/>
  <c r="AT61" i="11" s="1"/>
  <c r="AU61" i="11" s="1"/>
  <c r="AV61" i="11" s="1"/>
  <c r="AV62" i="11" s="1"/>
  <c r="AV63" i="11" s="1"/>
  <c r="AV64" i="11" s="1"/>
  <c r="AV65" i="11" s="1"/>
  <c r="BM23" i="11"/>
  <c r="BM24" i="11" s="1"/>
  <c r="BM25" i="11" s="1"/>
  <c r="BM26" i="11" s="1"/>
  <c r="BM27" i="11" s="1"/>
  <c r="BN27" i="11" s="1"/>
  <c r="BO27" i="11" s="1"/>
  <c r="BP27" i="11" s="1"/>
  <c r="BQ27" i="11" s="1"/>
  <c r="BR27" i="11" s="1"/>
  <c r="BS27" i="11" s="1"/>
  <c r="BT27" i="11" s="1"/>
  <c r="BU27" i="11" s="1"/>
  <c r="BV27" i="11" s="1"/>
  <c r="BW27" i="11" s="1"/>
  <c r="BX27" i="11" s="1"/>
  <c r="BY27" i="11" s="1"/>
  <c r="BZ27" i="11" s="1"/>
  <c r="CA27" i="11" s="1"/>
  <c r="CB27" i="11" s="1"/>
  <c r="AR31" i="11"/>
  <c r="AR32" i="11" s="1"/>
  <c r="AR33" i="11" s="1"/>
  <c r="AR34" i="11" s="1"/>
  <c r="AR35" i="11" s="1"/>
  <c r="AS35" i="11" s="1"/>
  <c r="AT35" i="11" s="1"/>
  <c r="AU35" i="11" s="1"/>
  <c r="AV35" i="11" s="1"/>
  <c r="AW35" i="11" s="1"/>
  <c r="AX35" i="11" s="1"/>
  <c r="AY35" i="11" s="1"/>
  <c r="AZ35" i="11" s="1"/>
  <c r="BA35" i="11" s="1"/>
  <c r="BB35" i="11" s="1"/>
  <c r="BC35" i="11" s="1"/>
  <c r="BD35" i="11" s="1"/>
  <c r="BE35" i="11" s="1"/>
  <c r="BF35" i="11" s="1"/>
  <c r="BG35" i="11" s="1"/>
  <c r="DD22" i="11"/>
  <c r="DE22" i="11" s="1"/>
  <c r="DF22" i="11" s="1"/>
  <c r="DG22" i="11" s="1"/>
  <c r="DH22" i="11" s="1"/>
  <c r="DI22" i="11" s="1"/>
  <c r="DJ22" i="11" s="1"/>
  <c r="DK22" i="11" s="1"/>
  <c r="DL22" i="11" s="1"/>
  <c r="DM22" i="11" s="1"/>
  <c r="DN22" i="11" s="1"/>
  <c r="DO22" i="11" s="1"/>
  <c r="DP22" i="11" s="1"/>
  <c r="DQ22" i="11" s="1"/>
  <c r="DR22" i="11" s="1"/>
  <c r="DR23" i="11" s="1"/>
  <c r="DR24" i="11" s="1"/>
  <c r="DR25" i="11" s="1"/>
  <c r="DR26" i="11" s="1"/>
  <c r="DC23" i="11"/>
  <c r="DC24" i="11" s="1"/>
  <c r="DC25" i="11" s="1"/>
  <c r="DC26" i="11" s="1"/>
  <c r="DC27" i="11" s="1"/>
  <c r="DD27" i="11" s="1"/>
  <c r="DE27" i="11" s="1"/>
  <c r="DF27" i="11" s="1"/>
  <c r="DG27" i="11" s="1"/>
  <c r="DH27" i="11" s="1"/>
  <c r="DI27" i="11" s="1"/>
  <c r="DJ27" i="11" s="1"/>
  <c r="DK27" i="11" s="1"/>
  <c r="DL27" i="11" s="1"/>
  <c r="DM27" i="11" s="1"/>
  <c r="DN27" i="11" s="1"/>
  <c r="DO27" i="11" s="1"/>
  <c r="DP27" i="11" s="1"/>
  <c r="DQ27" i="11" s="1"/>
  <c r="DR27" i="11" s="1"/>
  <c r="CH23" i="11"/>
  <c r="CH24" i="11" s="1"/>
  <c r="CH25" i="11" s="1"/>
  <c r="CH26" i="11" s="1"/>
  <c r="CH27" i="11" s="1"/>
  <c r="CI27" i="11" s="1"/>
  <c r="CJ27" i="11" s="1"/>
  <c r="CK27" i="11" s="1"/>
  <c r="CL27" i="11" s="1"/>
  <c r="CM27" i="11" s="1"/>
  <c r="CN27" i="11" s="1"/>
  <c r="CO27" i="11" s="1"/>
  <c r="CP27" i="11" s="1"/>
  <c r="CQ27" i="11" s="1"/>
  <c r="CR27" i="11" s="1"/>
  <c r="CS27" i="11" s="1"/>
  <c r="CT27" i="11" s="1"/>
  <c r="CU27" i="11" s="1"/>
  <c r="CV27" i="11" s="1"/>
  <c r="CW27" i="11" s="1"/>
  <c r="CI22" i="11"/>
  <c r="CJ22" i="11" s="1"/>
  <c r="CK22" i="11" s="1"/>
  <c r="CL22" i="11" s="1"/>
  <c r="CM22" i="11" s="1"/>
  <c r="CN22" i="11" s="1"/>
  <c r="CO22" i="11" s="1"/>
  <c r="CP22" i="11" s="1"/>
  <c r="CQ22" i="11" s="1"/>
  <c r="CR22" i="11" s="1"/>
  <c r="CS22" i="11" s="1"/>
  <c r="CT22" i="11" s="1"/>
  <c r="CU22" i="11" s="1"/>
  <c r="CV22" i="11" s="1"/>
  <c r="CW22" i="11" s="1"/>
  <c r="CW23" i="11" s="1"/>
  <c r="CW24" i="11" s="1"/>
  <c r="CW25" i="11" s="1"/>
  <c r="CW26" i="11" s="1"/>
  <c r="AS46" i="11"/>
  <c r="AT46" i="11" s="1"/>
  <c r="AU46" i="11" s="1"/>
  <c r="AV46" i="11" s="1"/>
  <c r="AW46" i="11" s="1"/>
  <c r="AX46" i="11" s="1"/>
  <c r="AY46" i="11" s="1"/>
  <c r="AZ46" i="11" s="1"/>
  <c r="BA46" i="11" s="1"/>
  <c r="BB46" i="11" s="1"/>
  <c r="BC46" i="11" s="1"/>
  <c r="BD46" i="11" s="1"/>
  <c r="BE46" i="11" s="1"/>
  <c r="BF46" i="11" s="1"/>
  <c r="BG46" i="11" s="1"/>
  <c r="BG47" i="11" s="1"/>
  <c r="BG48" i="11" s="1"/>
  <c r="BG49" i="11" s="1"/>
  <c r="BG50" i="11" s="1"/>
  <c r="AR47" i="11"/>
  <c r="AR48" i="11" s="1"/>
  <c r="AR49" i="11" s="1"/>
  <c r="AR50" i="11" s="1"/>
  <c r="AR51" i="11" s="1"/>
  <c r="AS51" i="11" s="1"/>
  <c r="AT51" i="11" s="1"/>
  <c r="AU51" i="11" s="1"/>
  <c r="AV51" i="11" s="1"/>
  <c r="AW51" i="11" s="1"/>
  <c r="AX51" i="11" s="1"/>
  <c r="AY51" i="11" s="1"/>
  <c r="AZ51" i="11" s="1"/>
  <c r="BA51" i="11" s="1"/>
  <c r="BB51" i="11" s="1"/>
  <c r="BC51" i="11" s="1"/>
  <c r="BD51" i="11" s="1"/>
  <c r="BE51" i="11" s="1"/>
  <c r="BF51" i="11" s="1"/>
  <c r="BG51" i="11" s="1"/>
  <c r="AS22" i="11"/>
  <c r="AT22" i="11" s="1"/>
  <c r="AU22" i="11" s="1"/>
  <c r="AV22" i="11" s="1"/>
  <c r="AW22" i="11" s="1"/>
  <c r="AX22" i="11" s="1"/>
  <c r="AY22" i="11" s="1"/>
  <c r="AZ22" i="11" s="1"/>
  <c r="BA22" i="11" s="1"/>
  <c r="BB22" i="11" s="1"/>
  <c r="BC22" i="11" s="1"/>
  <c r="BD22" i="11" s="1"/>
  <c r="BE22" i="11" s="1"/>
  <c r="BF22" i="11" s="1"/>
  <c r="BG22" i="11" s="1"/>
  <c r="BG23" i="11" s="1"/>
  <c r="BG24" i="11" s="1"/>
  <c r="BG25" i="11" s="1"/>
  <c r="BG26" i="11" s="1"/>
  <c r="X22" i="11"/>
  <c r="Y22" i="11" s="1"/>
  <c r="Z22" i="11" s="1"/>
  <c r="AA22" i="11" s="1"/>
  <c r="AB22" i="11" s="1"/>
  <c r="AC22" i="11" s="1"/>
  <c r="AD22" i="11" s="1"/>
  <c r="AE22" i="11" s="1"/>
  <c r="AF22" i="11" s="1"/>
  <c r="AG22" i="11" s="1"/>
  <c r="AH22" i="11" s="1"/>
  <c r="AI22" i="11" s="1"/>
  <c r="AJ22" i="11" s="1"/>
  <c r="AK22" i="11" s="1"/>
  <c r="AL22" i="11" s="1"/>
  <c r="AL23" i="11" s="1"/>
  <c r="AL24" i="11" s="1"/>
  <c r="AL25" i="11" s="1"/>
  <c r="AL26" i="11" s="1"/>
  <c r="W30" i="11"/>
  <c r="W31" i="11" s="1"/>
  <c r="W32" i="11" s="1"/>
  <c r="W33" i="11" s="1"/>
  <c r="W34" i="11" s="1"/>
  <c r="W35" i="11" s="1"/>
  <c r="H20" i="2"/>
  <c r="BO79" i="3"/>
  <c r="AW83" i="3" s="1"/>
  <c r="AW75" i="3"/>
  <c r="AW91" i="3"/>
  <c r="H33" i="2"/>
  <c r="AW89" i="3"/>
  <c r="H18" i="2"/>
  <c r="AW81" i="3"/>
  <c r="H16" i="2"/>
  <c r="AW79" i="3"/>
  <c r="BC61" i="11"/>
  <c r="BD61" i="11" s="1"/>
  <c r="BE61" i="11" s="1"/>
  <c r="BF61" i="11" s="1"/>
  <c r="BG61" i="11" s="1"/>
  <c r="BH61" i="11" s="1"/>
  <c r="BI61" i="11" s="1"/>
  <c r="BJ61" i="11" s="1"/>
  <c r="BK61" i="11" s="1"/>
  <c r="BL61" i="11" s="1"/>
  <c r="BM61" i="11" s="1"/>
  <c r="BN61" i="11" s="1"/>
  <c r="BO61" i="11" s="1"/>
  <c r="BP61" i="11" s="1"/>
  <c r="BQ61" i="11" s="1"/>
  <c r="BQ62" i="11" s="1"/>
  <c r="BQ63" i="11" s="1"/>
  <c r="BQ64" i="11" s="1"/>
  <c r="BQ65" i="11" s="1"/>
  <c r="AS38" i="11"/>
  <c r="AT38" i="11" s="1"/>
  <c r="AU38" i="11" s="1"/>
  <c r="AV38" i="11" s="1"/>
  <c r="AW38" i="11" s="1"/>
  <c r="AX38" i="11" s="1"/>
  <c r="AY38" i="11" s="1"/>
  <c r="AZ38" i="11" s="1"/>
  <c r="BA38" i="11" s="1"/>
  <c r="BB38" i="11" s="1"/>
  <c r="BC38" i="11" s="1"/>
  <c r="BD38" i="11" s="1"/>
  <c r="BE38" i="11" s="1"/>
  <c r="BF38" i="11" s="1"/>
  <c r="BG38" i="11" s="1"/>
  <c r="BG39" i="11" s="1"/>
  <c r="BG40" i="11" s="1"/>
  <c r="BG41" i="11" s="1"/>
  <c r="BG42" i="11" s="1"/>
  <c r="H8" i="2"/>
  <c r="AR23" i="11"/>
  <c r="AR24" i="11" s="1"/>
  <c r="AR25" i="11" s="1"/>
  <c r="AR26" i="11" s="1"/>
  <c r="AR27" i="11" s="1"/>
  <c r="AS27" i="11" s="1"/>
  <c r="AT27" i="11" s="1"/>
  <c r="AU27" i="11" s="1"/>
  <c r="AV27" i="11" s="1"/>
  <c r="AW27" i="11" s="1"/>
  <c r="AX27" i="11" s="1"/>
  <c r="AY27" i="11" s="1"/>
  <c r="AZ27" i="11" s="1"/>
  <c r="BA27" i="11" s="1"/>
  <c r="BB27" i="11" s="1"/>
  <c r="BC27" i="11" s="1"/>
  <c r="BD27" i="11" s="1"/>
  <c r="BE27" i="11" s="1"/>
  <c r="BF27" i="11" s="1"/>
  <c r="BG27" i="11" s="1"/>
  <c r="W23" i="11"/>
  <c r="W24" i="11" s="1"/>
  <c r="W25" i="11" s="1"/>
  <c r="W26" i="11" s="1"/>
  <c r="W27" i="11" s="1"/>
  <c r="X27" i="11" s="1"/>
  <c r="Y27" i="11" s="1"/>
  <c r="Z27" i="11" s="1"/>
  <c r="AA27" i="11" s="1"/>
  <c r="AB27" i="11" s="1"/>
  <c r="AC27" i="11" s="1"/>
  <c r="AD27" i="11" s="1"/>
  <c r="AE27" i="11" s="1"/>
  <c r="AF27" i="11" s="1"/>
  <c r="AG27" i="11" s="1"/>
  <c r="AH27" i="11" s="1"/>
  <c r="AI27" i="11" s="1"/>
  <c r="AJ27" i="11" s="1"/>
  <c r="AK27" i="11" s="1"/>
  <c r="AL27" i="11" s="1"/>
  <c r="D49" i="9"/>
  <c r="D7" i="2"/>
  <c r="X35" i="11" l="1"/>
  <c r="Y35" i="11" s="1"/>
  <c r="Z35" i="11" s="1"/>
  <c r="AA35" i="11" s="1"/>
  <c r="AB35" i="11" s="1"/>
  <c r="AC35" i="11" s="1"/>
  <c r="AD35" i="11" s="1"/>
  <c r="AE35" i="11" s="1"/>
  <c r="AF35" i="11" s="1"/>
  <c r="AG35" i="11" s="1"/>
  <c r="AH35" i="11" s="1"/>
  <c r="AI35" i="11" s="1"/>
  <c r="AJ35" i="11" s="1"/>
  <c r="AK35" i="11" s="1"/>
  <c r="AL35" i="11" s="1"/>
  <c r="X30" i="11"/>
  <c r="Y30" i="11" s="1"/>
  <c r="Z30" i="11" s="1"/>
  <c r="AA30" i="11" s="1"/>
  <c r="AB30" i="11" s="1"/>
  <c r="AC30" i="11" s="1"/>
  <c r="AD30" i="11" s="1"/>
  <c r="AE30" i="11" s="1"/>
  <c r="AF30" i="11" s="1"/>
  <c r="AG30" i="11" s="1"/>
  <c r="AH30" i="11" s="1"/>
  <c r="AI30" i="11" s="1"/>
  <c r="AJ30" i="11" s="1"/>
  <c r="AK30" i="11" s="1"/>
  <c r="AL30" i="11" s="1"/>
  <c r="AL31" i="11" s="1"/>
  <c r="AL32" i="11" s="1"/>
  <c r="AL33" i="11" s="1"/>
  <c r="AL34" i="11" s="1"/>
</calcChain>
</file>

<file path=xl/sharedStrings.xml><?xml version="1.0" encoding="utf-8"?>
<sst xmlns="http://schemas.openxmlformats.org/spreadsheetml/2006/main" count="745" uniqueCount="304">
  <si>
    <t>majid.talla@anap.fr</t>
  </si>
  <si>
    <t>pnm</t>
  </si>
  <si>
    <t>mode</t>
  </si>
  <si>
    <t>PNMS01</t>
  </si>
  <si>
    <t>B - Étapes d'utilisation de l'outil</t>
  </si>
  <si>
    <t>Mode d'emploi</t>
  </si>
  <si>
    <t>Identification</t>
  </si>
  <si>
    <t>Scores</t>
  </si>
  <si>
    <t>Cartographie</t>
  </si>
  <si>
    <t>La démarche d'utilisation de l'outil passe par 3 étapes :
- saisie des données
- vérification de la complétude
- visualisation et analyse des résultats obtenus</t>
  </si>
  <si>
    <t>Bon usage des médicaments</t>
  </si>
  <si>
    <t>Pilotage</t>
  </si>
  <si>
    <t>Prescription</t>
  </si>
  <si>
    <t>Analyse pharmaceutique</t>
  </si>
  <si>
    <t>Administration</t>
  </si>
  <si>
    <t>A</t>
  </si>
  <si>
    <t>B</t>
  </si>
  <si>
    <t>C</t>
  </si>
  <si>
    <t>D</t>
  </si>
  <si>
    <t>E</t>
  </si>
  <si>
    <t>F</t>
  </si>
  <si>
    <t>G</t>
  </si>
  <si>
    <t>N</t>
  </si>
  <si>
    <t>O</t>
  </si>
  <si>
    <t>Préparation de l'administration</t>
  </si>
  <si>
    <t>Délivrance nominative</t>
  </si>
  <si>
    <t>Réception et rangement</t>
  </si>
  <si>
    <t>Oui</t>
  </si>
  <si>
    <t>Non</t>
  </si>
  <si>
    <t>Commentaires</t>
  </si>
  <si>
    <t>maîtrisés</t>
  </si>
  <si>
    <t>non maîtrisés</t>
  </si>
  <si>
    <t>Score réalisé</t>
  </si>
  <si>
    <t>u</t>
  </si>
  <si>
    <t>L</t>
  </si>
  <si>
    <t>M</t>
  </si>
  <si>
    <t>H</t>
  </si>
  <si>
    <t>I</t>
  </si>
  <si>
    <t>J</t>
  </si>
  <si>
    <t>K</t>
  </si>
  <si>
    <t>P</t>
  </si>
  <si>
    <t>Q</t>
  </si>
  <si>
    <t>R</t>
  </si>
  <si>
    <t>S</t>
  </si>
  <si>
    <t>T</t>
  </si>
  <si>
    <t>total</t>
  </si>
  <si>
    <t>Votre unité</t>
  </si>
  <si>
    <t>faible</t>
  </si>
  <si>
    <t>moyen</t>
  </si>
  <si>
    <t>Présentation</t>
  </si>
  <si>
    <t>Consignes d'utilisation</t>
  </si>
  <si>
    <t>Pour tout renseignement</t>
  </si>
  <si>
    <t>texte libre</t>
  </si>
  <si>
    <t>menu</t>
  </si>
  <si>
    <t>Avant de commencer, quelques questions rapides</t>
  </si>
  <si>
    <t>Date de la réunion</t>
  </si>
  <si>
    <t>Sauvegardez ce fichier en le renommant</t>
  </si>
  <si>
    <t>élevé</t>
  </si>
  <si>
    <t>Cartographie détaillée de vos points forts et vulnérabilités</t>
  </si>
  <si>
    <t>Votre Score</t>
  </si>
  <si>
    <t>Votre score par thème, axe et sous-thème</t>
  </si>
  <si>
    <t xml:space="preserve">&lt;-- </t>
  </si>
  <si>
    <t>Conception du stockage</t>
  </si>
  <si>
    <t>Code</t>
  </si>
  <si>
    <t>Libellé</t>
  </si>
  <si>
    <t>Code N-1</t>
  </si>
  <si>
    <t>Axe 1</t>
  </si>
  <si>
    <t>Axe 2</t>
  </si>
  <si>
    <t>Axe 3</t>
  </si>
  <si>
    <t>Axe 4</t>
  </si>
  <si>
    <t>Axe 5</t>
  </si>
  <si>
    <t>Axe 6</t>
  </si>
  <si>
    <t>Axe 7</t>
  </si>
  <si>
    <t>Contrôle</t>
  </si>
  <si>
    <t>Note</t>
  </si>
  <si>
    <t>Ordre</t>
  </si>
  <si>
    <t>Libelle</t>
  </si>
  <si>
    <t>Référence niveau 4 (questionnaire)</t>
  </si>
  <si>
    <t>Notation</t>
  </si>
  <si>
    <t>Dotation pour soins urgents</t>
  </si>
  <si>
    <t>Code Quest</t>
  </si>
  <si>
    <t>Réponse</t>
  </si>
  <si>
    <t>RépSimple</t>
  </si>
  <si>
    <t>RépSimpleInv</t>
  </si>
  <si>
    <t>Code thème</t>
  </si>
  <si>
    <t>Code ss-thème</t>
  </si>
  <si>
    <t>Code axe</t>
  </si>
  <si>
    <t>Nom</t>
  </si>
  <si>
    <t>Référence niveau 1 (Thèmes)</t>
  </si>
  <si>
    <t>Référence niveau 2 (Axes)</t>
  </si>
  <si>
    <t>Référence niveau 3 (sous-thèmes)</t>
  </si>
  <si>
    <t>Référentiel des systèmes de notation</t>
  </si>
  <si>
    <t>Max</t>
  </si>
  <si>
    <t>RépComplexe1</t>
  </si>
  <si>
    <t>Réponse complexe 1</t>
  </si>
  <si>
    <t>Majid TALLA, Manager - ANAP</t>
  </si>
  <si>
    <t>Zones de saisie des réponses</t>
  </si>
  <si>
    <t>ZoneSaisie1</t>
  </si>
  <si>
    <t>ZoneSaisie2</t>
  </si>
  <si>
    <t>Commentaire</t>
  </si>
  <si>
    <t>NA</t>
  </si>
  <si>
    <t>L'ANAP vous remercie par avance de transmettre vos remarques et vos suggestions pour l'amélioration de l'outil à l'adresse suivante :</t>
  </si>
  <si>
    <t>RépSimple1</t>
  </si>
  <si>
    <t>Réponse simple (oui/non/na)</t>
  </si>
  <si>
    <t>Réponse simple à notation minorée 1 (oui/non/na)</t>
  </si>
  <si>
    <t>Réponse simple à notation minorée 2 (oui/non/na)</t>
  </si>
  <si>
    <t>RépSimple2</t>
  </si>
  <si>
    <t>Réponse simple inversée (oui/non/na et notation inversée)</t>
  </si>
  <si>
    <t>RépFréquence</t>
  </si>
  <si>
    <t>Réponse fréquence</t>
  </si>
  <si>
    <t>Suivi semestriel</t>
  </si>
  <si>
    <t>Suivi annuel</t>
  </si>
  <si>
    <t>Système documentaire</t>
  </si>
  <si>
    <t>Evaluation</t>
  </si>
  <si>
    <t>Formation / Information</t>
  </si>
  <si>
    <t>Risques liés à l'informatisation du circuit du médicament</t>
  </si>
  <si>
    <t>POLITIQUE</t>
  </si>
  <si>
    <t>PILOTAGE</t>
  </si>
  <si>
    <t>Il existe une procédure de solutions dégradées en cas d'indisponibilité du système.</t>
  </si>
  <si>
    <t>Il existe un dispositif de déclaration et de receuil des erreurs médicamenteuses liées au SI.</t>
  </si>
  <si>
    <t>Les erreurs liées à l'informatisation du circuit du médicament (prescription, dispensation, administration) font l'objet d'une analyse pluridisciplinaire au même titre que les erreurs médicamenteuses (CREX, REMED…) dans chaque établissement.</t>
  </si>
  <si>
    <t>En cas d'urgence, la livraison du médicament est effectuée dans les meilleurs délais pour garantir l'efficacité et la continuité du traitement.</t>
  </si>
  <si>
    <t>Les personnes chargées du transport des médicaments entre la PUI et les établissements sont sensibilisées aux spécificités du transport des médicaments.</t>
  </si>
  <si>
    <t>Le transport des médicaments de la PUI aux établissement préserve la confidentialité des données patients.</t>
  </si>
  <si>
    <t>Le transport des médicaments est effectué à l'aide de conditionnement permettant de garantir la bonne conservation des médicaments.</t>
  </si>
  <si>
    <t>Le transport des médicaments à conservation entre +2 à +8°C est réalisé de manière à conserver la chaine du froid.</t>
  </si>
  <si>
    <t>Les médicaments sont délivrés dans un contenant hermétiquement fermé et sécurisé.</t>
  </si>
  <si>
    <t>Pour chaque établissement membre, un préparateur référent de la PECM est désigné (un préparateur peut être référent d'un ou plusieurs établissement).</t>
  </si>
  <si>
    <t>Pour chaque établissement membre, un pharmacien référent de la PECM est désigné (un préparateur peut être référent d'un ou plusieurs établissement).</t>
  </si>
  <si>
    <t>Il existe un dispositif de déclaration et de receuil des non conformités de logistique, transport entre la PUI et les établissements.</t>
  </si>
  <si>
    <t>Des séances d'information concernant des médicaments sont organisées dans les établissements.</t>
  </si>
  <si>
    <t>Les prescripteurs et les IDE sont informés des nouveaux médicaments introduits au livret et des modifications de spécialités pour une même DCI.</t>
  </si>
  <si>
    <t>Dans la mesure du possible, les prescripteurs s'astreignent à prescrire des médicaments présents dans le livret thérapeutique commun.</t>
  </si>
  <si>
    <t>Les prescripteurs sont informés des susbtitions et des remplacements de traitement par la PUI.</t>
  </si>
  <si>
    <t>Les prescriptions médicamenteuses des patients sont informatisées en intégralité.</t>
  </si>
  <si>
    <t>Les prescriptions médicamenteuses des établissements sont analysées en intégralité par un pharmacien à un rythme adapté au type de séjour.</t>
  </si>
  <si>
    <t>La majorité (&gt;50% des lignes) du traitement du patient est préparée et délivrée nominativement par la PUI.</t>
  </si>
  <si>
    <t>Le rythme de cette délivrance nominative est généralement adapté aux modifications de traitement durant le séjour du patient.</t>
  </si>
  <si>
    <t>Les délivrances nominatives arrivent dans des contenants (bacs, tiroirs, casiers, sachets…) adaptés au mode de rangement des établissements.</t>
  </si>
  <si>
    <t>Sauf exception, les formes orales de médicaments sont en doses unitaires identifiables (industrielles ou reconditionnées/surconditonnées par la PUI).</t>
  </si>
  <si>
    <t>Les doses fractionnées (demi ou quart) sont délivrées par la PUI en conditionnement unitaire identifiable.</t>
  </si>
  <si>
    <t>Dispensation</t>
  </si>
  <si>
    <t>Une procédure commune est définie pour la traçabilité des administrations : identification du patient, enregistrement sur le même support que la prescription, validation des prescriptions conditionnelles, traçabilité de l'administration et de la non-administration.</t>
  </si>
  <si>
    <t>Un document validé par la PUI décrivant les bonnes pratiques de broyage des comprimés (matériel utilisé…) est disponible dans les établissements.</t>
  </si>
  <si>
    <t>Administration et aide à la prise</t>
  </si>
  <si>
    <t>Dans chaque établissement, la pièce où sont rangés les médicaments est munie d'un système de fermeture permettant l'accès uniquement aux personnel de soin.</t>
  </si>
  <si>
    <t>Dans certains établissements, le réfrigérateur dédié aux médicaments peut contenir des produits non médicamenteux.</t>
  </si>
  <si>
    <t>Les médicaments stupéfiants sont conservés dans un dispositif de rangement :
- séparé
- fermé à clé après chaque utilisation</t>
  </si>
  <si>
    <t>Chaque établissement dispose d'un document décrivant le principe de rangement des médicaments de l'établissement.</t>
  </si>
  <si>
    <t>Concernant le stock de médicaments pour soins urgents, chaque établissement dispose d'un document décrivant les modalités :
- de détention
- d'utilisation
- de réapprovisionnement</t>
  </si>
  <si>
    <t>Chaque établissement dispose d'un document décrivant l'entretien des armoires à médicaments et des réfrigérateurs dédiés aux médicaments.</t>
  </si>
  <si>
    <t>Chaque établissement dispose d'un document décrivant les modalités de contrôle de la dotation pour soins urgents.</t>
  </si>
  <si>
    <t>Les retraits de lots sont mis en œuvre dès publication.</t>
  </si>
  <si>
    <t>Les actions mises en œuvre dans le cadre des retraits de lots sont tracées.</t>
  </si>
  <si>
    <t>La date de l'heure de réception des médicaments dans l'établissement sont tracées.</t>
  </si>
  <si>
    <t>Les médicaments sont rangés immédiament après réception ou isolés dans des conditions propres à assurer leur conservation dans l'attente dans leur prise en charge.</t>
  </si>
  <si>
    <t>Organisation et gestion du stockage</t>
  </si>
  <si>
    <t>Dans chaque établissement, des mesures sont prises pour éviter les confusions de produits (forme, dosage…)</t>
  </si>
  <si>
    <t>Le suivi des périmés est formalisé et tracé dans chaque établissement à intervalle régulier.</t>
  </si>
  <si>
    <t>Des dispositions sont prises dans chaque établissement pour la conservation des médicaments thermosensibles (contrôle des la température du réfrigérateur à intervalle régulier, enregistrement du contrôle…)</t>
  </si>
  <si>
    <t>Un bilan de suivi des actions d'amélioration mises en œuvre est présenté et analysé au moins une fois par an.</t>
  </si>
  <si>
    <t>Une enquête de satisfaction auprès des établissements desservis par la PUI unique (et/ou antenne pharmaceutique) est réalisée.</t>
  </si>
  <si>
    <t>Les résultats de cette enquête sont présentés et analysés au Copil.</t>
  </si>
  <si>
    <t>EVALUATION</t>
  </si>
  <si>
    <t>Tous les établissements ont participé à l'élaboration de ce système documentaire.</t>
  </si>
  <si>
    <r>
      <t>Ce système documentaire contient</t>
    </r>
    <r>
      <rPr>
        <i/>
        <sz val="10"/>
        <rFont val="Tahoma"/>
        <family val="2"/>
      </rPr>
      <t xml:space="preserve"> a minima</t>
    </r>
    <r>
      <rPr>
        <sz val="10"/>
        <rFont val="Tahoma"/>
        <family val="2"/>
      </rPr>
      <t xml:space="preserve"> les procédures relatives aux différentes étapes de la prise en charge médicamenteuse (prescription, dispensation, transport, détention…) pour chaque établissement (et incluant leur spécificités).</t>
    </r>
  </si>
  <si>
    <t>SYSTÈME DOCUMENTAIRE</t>
  </si>
  <si>
    <t>Une analyse annuelle de la consommation des médicaments est réalisée dans chaque établissement membre dans le cadre de la Comedims ou instance équivalente.</t>
  </si>
  <si>
    <t>Les médicaments "à risque" sont identifiés dans chaque établissement membre.</t>
  </si>
  <si>
    <t>Des dispositions spécifiques de gestion / préparation / administration sont mises en place pour ces médicaments "à risque" (ex: KCl…)</t>
  </si>
  <si>
    <t>Les recommandations et référentiels de bon usage (HAS, ANSM, sociétés savantes…) sont diffusés régulièrement par la PUI.</t>
  </si>
  <si>
    <t>Lors de l'arrivée d'un nouvel IDE, il est formé à l'utilisation du logiciel informatique dans l'établissement.</t>
  </si>
  <si>
    <t>Lors de l'arrivée d'un nouveau médecin (y compris interne et externe), il est formé à l'utilisatin du logiciel informatique dans l'établissement.</t>
  </si>
  <si>
    <t>L'organisation de la logistique a fait l'objet d'une concertation entre les différents établissements membres.</t>
  </si>
  <si>
    <t>Les modalités de transport sont organisées de manière à garantir que le bon médicament arrive au bon patient/résident, au bon moment.</t>
  </si>
  <si>
    <t>Les personnels de soins de chaque établissement sont informés des jours et horaires d'ouverture de la PUI.</t>
  </si>
  <si>
    <t>L'organisation de la prise en charge médicamenteuse au sein de l'établissement est expliquée lors de l'accueil / formation d'un nouveau médecin (dont internes et externes en médecine).</t>
  </si>
  <si>
    <t>La direction de chaque établissement a défini un plan de formation pluriannuel sur la qualité et la sécurisation de la PECM.</t>
  </si>
  <si>
    <t>Une formation est prévue pour tous les nouveaux arrivants ou lors de la mise en place d'une nouvelle procédure ou instruction.</t>
  </si>
  <si>
    <t>Les établissements disposent d'une liste commune à jour et validée des équivalences et substitutions de médicaments.</t>
  </si>
  <si>
    <t>L'organisation des dispositifs de rangement destinés aux besoins urgents est décidée par le pharmacien et le responsable de chaque unité de soins et ou de l'EHPAD.</t>
  </si>
  <si>
    <t>Le stock de médicaments pour soins urgents de chaque établissement a fait l'objet d'une dotation qualitative et quantitative, définie par le médecin responsable de chaque unité de soins (ou médecin coordonnateur)</t>
  </si>
  <si>
    <t>Les dotations sont révisées au moins une fois par an, entre le médecin responsable (ou médecin coordonnateur) et le pharmacien.</t>
  </si>
  <si>
    <t>Le pharmacien responsable transmet autant que nécessaire des consignes sur les modifications de rangement des médicaments de la dotation pour soins urgents suite à un changement de marché.</t>
  </si>
  <si>
    <t>Le pharmacien responsable transmet autant que nécessaire des informations sur les évolutions des médicaments de la dotation (référence, forme galénique, conditionnement…)</t>
  </si>
  <si>
    <t>Il existe un document formalisé décrivant les modalités de retrait de lots au sein de chaque établissement membre.</t>
  </si>
  <si>
    <t>L'évaluation (tableau de bord, indicateurs…) fait l'objet d'une communication large auprès du personnel des différents établissements membres.</t>
  </si>
  <si>
    <t>Des actions correctives décidées durant ces réunions pluridisciplinaires sont mises en place.</t>
  </si>
  <si>
    <t>Une fiche de déclaration d'événement indésirable médicamenteux, de risque ou d'erreur médicamenteuse, est mise à disposition des personnels dans les établissements.</t>
  </si>
  <si>
    <t>Les modalités d'utilisation de cette fiche sont connues de tous les personnels de vos établissements</t>
  </si>
  <si>
    <t>Pour encourager la déclaration des erreurs médicamenteuses, une charte de d'incitation à la déclaration existe.</t>
  </si>
  <si>
    <t>Des réunions d'analyse des erreurs médicamenteuses avérées ou évitées ont lieu plusieurs fois par an entre médecins, infirmières et pharmaciens (CREX, REMED…) dans chaque établissement.</t>
  </si>
  <si>
    <t>Les IDE de vos établissements sont impliqués dans la démarche de sécurisation de la prise en charge médicamenteuse (réunions d'information, rédaction de procédures, groupes de travail…).</t>
  </si>
  <si>
    <t>En cas d'utilisation du chariot d'urgence, celui-ci est systématiquement vérifié et les médicaments utilisés sont remplacés. Cette vérification est traçée.</t>
  </si>
  <si>
    <t>Le(s) chariot(s) d'urgence de vos établissements est/sont vérifié(s) (qualitativement, quantitativement et péremptions) au moins une fois par mois. Cette vérification est traçée.</t>
  </si>
  <si>
    <t>Un planning prévisionnel est organisé de façon à ce que l'ensemble des IDE participe à la vérification du/des chariot(s) d'urgence de vos établissements.</t>
  </si>
  <si>
    <t>Axe 8</t>
  </si>
  <si>
    <t>Axe 9</t>
  </si>
  <si>
    <t>Chariot d'urgence</t>
  </si>
  <si>
    <t>Politique</t>
  </si>
  <si>
    <t>Stockage</t>
  </si>
  <si>
    <t>Les bouteilles d'oxygène au sein des établissements sont détenues dans un local aéré et loin de toute source de chaleur.</t>
  </si>
  <si>
    <t>Les bouteilles d'oxygène sont arrimées et en position verticale.</t>
  </si>
  <si>
    <t>Les établissements disposent d'une documentation à jour sur les comprimés ne devant pas être broyés et leur substitution éventuelle.</t>
  </si>
  <si>
    <t>Les établissements disposent d'une documentation à jour sur les gélules ne devant pas être ouvertes et leur substitution éventuelle.</t>
  </si>
  <si>
    <t>Cette procédure est connue de tous utilisateurs.</t>
  </si>
  <si>
    <t>Cette charte reprend les objectifs stratégiques et opérationnels du scénario de la coopération.</t>
  </si>
  <si>
    <t>Cette charte reprend la définition des principales modalité de pilotage du projet.</t>
  </si>
  <si>
    <t>Elle est établit en concertation avec les instances de chaque établissement membre (ex : CME, Comedims, Commission gériatrique des EHPAD ou instance équivalente)</t>
  </si>
  <si>
    <t>Elle tient compte des spécificités de la PECM de chaque membre (HAD, EHPAD, psychiatrie…)</t>
  </si>
  <si>
    <t>Il est diffusé à tous les membres (dématérialisé ou non)</t>
  </si>
  <si>
    <t>Il est accessible par tous, à tout moment.</t>
  </si>
  <si>
    <t>Il est actualisé régulièrement.</t>
  </si>
  <si>
    <t>Il contient également des recommandations de bonnes pratiques sur l'utilisation de certains médicaments (ex : conservation frigo, ouverture des gélules, écrasement des comprimés…)</t>
  </si>
  <si>
    <t>Il contient une procédure sur les modalités de conciliation médicamenteuse à l'entrée et sortie du patient.</t>
  </si>
  <si>
    <t>Il contient une procédure sur la vérification de l'identité du patient tout au long de sa prise en charge.</t>
  </si>
  <si>
    <t>Il contient une procédure sur les bonnes pratiques de prescription (absence de retranscription, conformité aux données de référence, continuité de la qualité de la prise en charge médicamenteuse depuis l'admission jusqu'au transfert et/ou sortie du patient).</t>
  </si>
  <si>
    <t>Il contient une procédure sur les bonnes pratiques d'administration (garantir que le médicament, la dose, le forme pharmaceutique, la voie d'administration, le schéma posologique, la préparation et le suivi thérapeutique soient conformes à la prescription médicale).</t>
  </si>
  <si>
    <t>Il contient une procédure sur es modalités d'approvisionnement, de délivrance et de transport des médicaments.</t>
  </si>
  <si>
    <t>Il contient une procédure sur les règles et les conditions de stockage des médicaments dans la PUI et les établissements membres.</t>
  </si>
  <si>
    <t>Il contient une procédure sur l'information du patient sur son traitement.</t>
  </si>
  <si>
    <t>Il contient une procédure sur la traçabilité des différentes étapes de la prise en charge médicamenteuse (ex : l'administration).</t>
  </si>
  <si>
    <t>Il contient une procédure sur la pharmacovigilance.</t>
  </si>
  <si>
    <t>Il contient une procédure sur les dispositions relatives aux retraits de lots.</t>
  </si>
  <si>
    <t>Il contient une procédure sur la déclaration et le suivi des évènements indésirables, erreurs liées à la prise en charge médicamenteuse, dysfonctionnements, non conformités…</t>
  </si>
  <si>
    <t>Ce système documentaire est accessible et diffusé à tout moment (format dématérialisé ou non)</t>
  </si>
  <si>
    <t>Il est revu périodiquement (actualisé en concertation avec tous les établissements)</t>
  </si>
  <si>
    <t>Il est présenté systématiqement lors de la prise de fonction de nouveaux professionnels de santé (médecins, pharmaciens, préparateurs, personnel soignant…)</t>
  </si>
  <si>
    <r>
      <t xml:space="preserve">Une analyse des risques </t>
    </r>
    <r>
      <rPr>
        <i/>
        <sz val="10"/>
        <rFont val="Tahoma"/>
        <family val="2"/>
      </rPr>
      <t>a priori</t>
    </r>
    <r>
      <rPr>
        <sz val="10"/>
        <rFont val="Tahoma"/>
        <family val="2"/>
      </rPr>
      <t xml:space="preserve"> est réalisée dans chaque établissement.</t>
    </r>
  </si>
  <si>
    <t>Analyse des risques &amp;
retour d'expérience</t>
  </si>
  <si>
    <t>Bon usage des
médicaments</t>
  </si>
  <si>
    <t>Risques liés à
l'informatisation</t>
  </si>
  <si>
    <t>FORMATION
INFORMATION</t>
  </si>
  <si>
    <t>entrée et
dossier patient</t>
  </si>
  <si>
    <t>Conception &amp; organisation</t>
  </si>
  <si>
    <t>Protocoles &amp; Procédures</t>
  </si>
  <si>
    <t>Formation &amp; Information</t>
  </si>
  <si>
    <t>Entrée &amp; prescription</t>
  </si>
  <si>
    <t>Synthèse</t>
  </si>
  <si>
    <t>choix : CHU, CH, ESPIC, clinique privée, MAS, FAM, EHPAD, HAD, Centre de dialyse …</t>
  </si>
  <si>
    <t>Nombre de PUI</t>
  </si>
  <si>
    <t>Politique Qualité/Sécurité de la PECM</t>
  </si>
  <si>
    <t>Synthèse de vos résultats</t>
  </si>
  <si>
    <r>
      <rPr>
        <u/>
        <sz val="20"/>
        <color indexed="36"/>
        <rFont val="Arial Narrow"/>
        <family val="2"/>
      </rPr>
      <t>Niveau de remplissage du questionnaire</t>
    </r>
    <r>
      <rPr>
        <sz val="20"/>
        <color indexed="36"/>
        <rFont val="Arial Narrow"/>
        <family val="2"/>
      </rPr>
      <t xml:space="preserve"> :</t>
    </r>
  </si>
  <si>
    <t>1 - Managament</t>
  </si>
  <si>
    <t>2 - Prise en charge</t>
  </si>
  <si>
    <t>Droit public</t>
  </si>
  <si>
    <t>Droit privé</t>
  </si>
  <si>
    <t>A - Présentation de l'outil Auto-Diag "Prise en charge médicamenteuse dans le cadre d'une coopération territoriale en PUI"</t>
  </si>
  <si>
    <t>Cartographie de la Sécurisation de la prise en charge médicamenteuse dans le cadre d'une coopération territoriale en PUI</t>
  </si>
  <si>
    <r>
      <rPr>
        <b/>
        <sz val="10"/>
        <rFont val="Arial"/>
        <family val="2"/>
      </rPr>
      <t xml:space="preserve">Management de la sécurisation de la prise en charge médicamenteuse  </t>
    </r>
    <r>
      <rPr>
        <sz val="10"/>
        <rFont val="Arial"/>
        <family val="2"/>
      </rPr>
      <t>(politique, pilotage, système documentaire, formation/information, évaluation…)</t>
    </r>
  </si>
  <si>
    <t>Elle est diffusée à l'ensemble des établissements membres de la coopération.</t>
  </si>
  <si>
    <t>Un bilan des cartographies de risques est présenté au Comité de pilotage stratégique ou instance équivalente.</t>
  </si>
  <si>
    <t>Un bilan de suivi de ces erreurs est réalisé annuellement.</t>
  </si>
  <si>
    <t>La coopération dispose d'un système d'information commun (prescription, dispensation, administration) ou des SI interopérables entre la PUI et les établissements membres.</t>
  </si>
  <si>
    <t>La coopération a prévu un plan de formation et d'accompagnement des professionnels à l'utilisation de SI.</t>
  </si>
  <si>
    <t>Un guide d'utilisation du logiciel informatique est disponible et accessible à tous les personnels de la coopération.</t>
  </si>
  <si>
    <t>Les liens organisationnels entre la (ou les ) PUI et les établissements membres (heure et jour de délivrance, modalités de commande, demande urgente…) sont formalisés par écrits (charte, contrat…)</t>
  </si>
  <si>
    <t>Synergie entre la (ou les) PUI et
les établissements de la coopération</t>
  </si>
  <si>
    <t>Une analyse de ces non conformités est réalisé annuellement.</t>
  </si>
  <si>
    <t>La coopération a établi un système documentaire formalisant et décrivant l'organisation de la PECM des patients/résidents.</t>
  </si>
  <si>
    <t>Ce système documentaire est commun et partagé par l'ensemble des établissements membres (ex : manuel qualité ou tout autre document approprié)</t>
  </si>
  <si>
    <t>Il intègre les spécificités de prise en charge des différents établissements membres (HAD, EHPAD, FAS, MAS…)</t>
  </si>
  <si>
    <t>Avant sa validation par le comité de pilotage stratégique ou instance équivalente, il a fait l'objet d'une approbation et d'une validation préalables par les instances en charge de la politique du médicament de chaque établissement.</t>
  </si>
  <si>
    <t>L'organisation de la PECM au sein de la coopération est expliquée lors de l'accueil / formation d'un nouvel IDE / AS.</t>
  </si>
  <si>
    <t>Les IDE des établissements membres bénéficient de séances de sensibilisation aux erreurs médicamenteuses et à la prévention de l'iatrogénie médicamenteuse.</t>
  </si>
  <si>
    <t>La coopération a défini des indicateurs de performance du processus de la prise en charge médicamenteuse (CBU, CPOM, certification, convention tripartite, évaluation externe pour les établissements médico-sociaux…)</t>
  </si>
  <si>
    <t>La coopération a établi un tableau de bord de pilotage de l'organisation de la prise en charge médicamenteuse.</t>
  </si>
  <si>
    <t>Ce tableau de bord est présenté et analysé lors des réunions du comité de pilotage stratégiques ou instance équivalente.</t>
  </si>
  <si>
    <t>Un bilan des non conformités de la prise en charge médicamenteuse fait l'objet d'une présentation  au comité de pilotage stratégique ou instance équivalente au moins une fois par an (retard de livraison, erreur de lieu de dispensation, erreur de dispensation, problèmes informatiques…)</t>
  </si>
  <si>
    <t>Les membres de la coopération ont défini un protocole commun qui recense les situations dans lesquelles l'autonomie peut être laissée au patient pour la prise de ses médicaments, ainsi que les médicaments concernés.</t>
  </si>
  <si>
    <t>Lors de l'admission ou du transfert du patient et/ou du résident entre les établissements membres de la coopération ou à destination d'un autre établissement, les règles de gestion du traitement personnel des patients/résidents sont définies (médicament à conservé, substitué ou arrêté).</t>
  </si>
  <si>
    <t>Lors du transfert du patient et/u du résident entre les établissements membres de la coopération ou à destination d'un autre établissement, les prescriptions du patient/résident l'accompagnent.</t>
  </si>
  <si>
    <t>Le pharmacien a accès au dossier de tous les patients et/ou des résidents de la coopération (historique du traitement, données biologiques, données cliniques…)</t>
  </si>
  <si>
    <t>Les modalités de transmission des avis pharmaceutiques ont fait l'objet d'une concertation entre la PUI et les établissements membres.</t>
  </si>
  <si>
    <t>Il existe un document formalisé au niveau de la coopération décrivant les règles de découpe des blisters de médicaments (identification du médicament).</t>
  </si>
  <si>
    <t>Statut juridique de la coopération (GHT, GCS)</t>
  </si>
  <si>
    <t>Organisation de la coopération</t>
  </si>
  <si>
    <t>La coopération a établi une charte de fonctionnement rappelant le rôle de l'ensemble des membres de la coopération dans la prise en charge médicamenteuse.</t>
  </si>
  <si>
    <t>Le comité de pilotage stratégique ou instance équivalente de la coopération a acté une politique de qualité et sécurité de la prise en charge médicamenteuse des patients/résidents (ex : dans la convention constitutive et/ou règlement intérieur)</t>
  </si>
  <si>
    <t>Une procédure générale décrivant l'organisation de PECM au sein de la coopération est formalisée.</t>
  </si>
  <si>
    <t>Un livret thérapeutique du médicament commun est élaboré uniformément pour tous les membres.</t>
  </si>
  <si>
    <t>Dénomination de votre coopération (GHT, GCS)</t>
  </si>
  <si>
    <t>Type d'établissements constituant la coopération (GHT, GCS)</t>
  </si>
  <si>
    <r>
      <t xml:space="preserve">Analyse des risques </t>
    </r>
    <r>
      <rPr>
        <i/>
        <sz val="10"/>
        <rFont val="Arial"/>
        <family val="2"/>
      </rPr>
      <t>&amp; Retours d'expérience</t>
    </r>
  </si>
  <si>
    <t>Synergie de la (ou les) PUI et membres de la coopération</t>
  </si>
  <si>
    <t>Entrée et dossier du patient et/ou du résident</t>
  </si>
  <si>
    <t>Dotation pour besoins urgents</t>
  </si>
  <si>
    <t>Outil Auto-Diag "Prise en charge médicamenteuse dans le cadre d'une coopération territoriale en PUI"</t>
  </si>
  <si>
    <t>Niveau de maîtrise</t>
  </si>
  <si>
    <t>Nombre de critères</t>
  </si>
  <si>
    <t>% de maîtrise</t>
  </si>
  <si>
    <t xml:space="preserve">Sécurisation de la prise en charge médicamenteuse </t>
  </si>
  <si>
    <r>
      <rPr>
        <b/>
        <sz val="10"/>
        <rFont val="Arial"/>
        <family val="2"/>
      </rPr>
      <t xml:space="preserve">L'outil Auto-Diag "Prise en charge médicamenteuse" </t>
    </r>
    <r>
      <rPr>
        <sz val="10"/>
        <rFont val="Arial"/>
        <family val="2"/>
      </rPr>
      <t xml:space="preserve">couvre les principaux aspects de la prise en charge médicamenteuse des patients et/ou des résidents avec pour objectif essentiel de susciter le </t>
    </r>
    <r>
      <rPr>
        <u/>
        <sz val="10"/>
        <rFont val="Arial"/>
        <family val="2"/>
      </rPr>
      <t>dialogue pluridisciplinaire inter-établissements sur la sécurisation de ce processus, dans le cadre d'une coopération territoriale en PUI.</t>
    </r>
    <r>
      <rPr>
        <sz val="10"/>
        <rFont val="Arial"/>
        <family val="2"/>
      </rPr>
      <t xml:space="preserve"> 
L'outil est structuré en deux thémes principaux : </t>
    </r>
  </si>
  <si>
    <r>
      <rPr>
        <b/>
        <sz val="10"/>
        <rFont val="Arial"/>
        <family val="2"/>
      </rPr>
      <t>Sécurisation de la prise en charge médicamenteuse du patient et/ou du résident</t>
    </r>
    <r>
      <rPr>
        <sz val="10"/>
        <rFont val="Arial"/>
        <family val="2"/>
      </rPr>
      <t>» (de la prescription à l'administration du médicament, la gestion et la qualité du stockage des médicaments...)</t>
    </r>
  </si>
  <si>
    <r>
      <t xml:space="preserve">Cet outil est destiné à être utilisé au cours d'une réunion pluridisciplinaire avec </t>
    </r>
    <r>
      <rPr>
        <i/>
        <sz val="10"/>
        <rFont val="Arial"/>
        <family val="2"/>
      </rPr>
      <t>a minima</t>
    </r>
    <r>
      <rPr>
        <sz val="10"/>
        <rFont val="Arial"/>
        <family val="2"/>
      </rPr>
      <t xml:space="preserve"> les membres du comité de pilotage stratégique de la coopération (GHT ou GCS) ou du comité opérationnel (groupe thématique </t>
    </r>
    <r>
      <rPr>
        <i/>
        <sz val="10"/>
        <rFont val="Arial"/>
        <family val="2"/>
      </rPr>
      <t>ad hoc</t>
    </r>
    <r>
      <rPr>
        <sz val="10"/>
        <rFont val="Arial"/>
        <family val="2"/>
      </rPr>
      <t xml:space="preserve">) selon la gouvernance retenue par les membres. Une participation de chacun des métiers impliqués directement dans ce processus est fortement recommandée afin de couvrir l'ensemble des étapes de ce macroprocessus. 
Remplir le fichier Excel permet de disposer instantanément des synthèses sous forme de radar des axes de sécurisation et d'une cartographies des axes et des sous-thèmes de l'outil.
Pour chacune des questions de l'outil, l'utilisateur choisit sa réponse parmi les réponses proposées dans le menu déroulant : 
- Oui (totalement/partiellement selon les items)
- Non
- NA : Non Applicable 
Les réponses « Oui partiellement » sont cotées pour moitié du score par rapport au "Oui totalement". 
La réponse "NA" a le même effet qu'une non-réponse (cellule vide), le critère est exclu du calcul du score et de la synthèse. Les réponses "NA" doivent donc être strictement limitées et justifiées pour éviter un biais dans l'interprétation des résultats.
Les réponses peuvent être explicitées par un commentaire le cas échéant. </t>
    </r>
  </si>
  <si>
    <t>Identifiez votre coopération</t>
  </si>
  <si>
    <t>Nombre de lits/places desservis par la coopération</t>
  </si>
  <si>
    <r>
      <t xml:space="preserve">Ces deux thèmes sont déclinés en 9 axes de sécurisation :
</t>
    </r>
    <r>
      <rPr>
        <b/>
        <sz val="10"/>
        <rFont val="Arial"/>
        <family val="2"/>
      </rPr>
      <t xml:space="preserve">• Prévention
• Pilotage
• Système documentaire
• Formation/information
• Evaluation
• Entrée et prescription
• Dispensation
• Préparation et administration
• Stockage
</t>
    </r>
    <r>
      <rPr>
        <sz val="10"/>
        <rFont val="Arial"/>
        <family val="2"/>
      </rPr>
      <t xml:space="preserve">
20 sous-thèmes sont traités (A…T) correspondant à 132 questions au total.
Les résultats des scores des deux onglets : Magamement et Prise en charge, sont exprimés en taux de maîtrise du processus.
La réponse au questionnaire permet de consolider automatiquement </t>
    </r>
    <r>
      <rPr>
        <b/>
        <sz val="10"/>
        <rFont val="Arial"/>
        <family val="2"/>
      </rPr>
      <t>deux synthèses</t>
    </r>
    <r>
      <rPr>
        <sz val="10"/>
        <rFont val="Arial"/>
        <family val="2"/>
      </rPr>
      <t xml:space="preserve"> sous forme de scores et de graphes (radar des axes, cartographie des sous-thèmes). Elles objectivent les points forts de la sécurisation et les leviers potentiels d'amélioration.
Les résultats obtenus permettent de </t>
    </r>
    <r>
      <rPr>
        <b/>
        <sz val="10"/>
        <rFont val="Arial"/>
        <family val="2"/>
      </rPr>
      <t xml:space="preserve">définir les axes prioritaires </t>
    </r>
    <r>
      <rPr>
        <sz val="10"/>
        <rFont val="Arial"/>
        <family val="2"/>
      </rPr>
      <t>d'amélioration afin d'</t>
    </r>
    <r>
      <rPr>
        <b/>
        <sz val="10"/>
        <rFont val="Arial"/>
        <family val="2"/>
      </rPr>
      <t xml:space="preserve">engager les équipes dans des plans d'actions partagés </t>
    </r>
    <r>
      <rPr>
        <sz val="10"/>
        <rFont val="Arial"/>
        <family val="2"/>
      </rPr>
      <t>pour la sécurisation de la prise en charge médicamenteuse des patients et/ou des résidents de la coopération.</t>
    </r>
  </si>
  <si>
    <t>Oui totalement</t>
  </si>
  <si>
    <t>Oui partiellement</t>
  </si>
  <si>
    <t xml:space="preserve">Management de la prise en charge médicamenteuse </t>
  </si>
  <si>
    <t>Cette politique est déclinée dans chaque établissement membre.</t>
  </si>
  <si>
    <r>
      <t xml:space="preserve">L'outil d'Auto-Diag permet l'auto-évaluation du management de la sécurisation de la prise en charge médicamenteuse des patients et/ou des résidents dans le cadre d'une coopération territoriale impliquant une ou plusieurs PUI. 
Cet outil  vise trois objectifs principaux :
- établir la </t>
    </r>
    <r>
      <rPr>
        <b/>
        <sz val="16"/>
        <rFont val="Calibri"/>
        <family val="2"/>
      </rPr>
      <t xml:space="preserve">cartographie </t>
    </r>
    <r>
      <rPr>
        <sz val="16"/>
        <rFont val="Calibri"/>
        <family val="2"/>
      </rPr>
      <t xml:space="preserve">de la sécurisation de la Prise en Charge Médicamenteuse à l'échelle de la coopération
- identifier les </t>
    </r>
    <r>
      <rPr>
        <b/>
        <sz val="16"/>
        <rFont val="Calibri"/>
        <family val="2"/>
      </rPr>
      <t xml:space="preserve">axes prioritaires </t>
    </r>
    <r>
      <rPr>
        <sz val="16"/>
        <rFont val="Calibri"/>
        <family val="2"/>
      </rPr>
      <t xml:space="preserve">du processus nécessitant des actions d'amélioration
- engager les établissements membres dans des </t>
    </r>
    <r>
      <rPr>
        <b/>
        <sz val="16"/>
        <rFont val="Calibri"/>
        <family val="2"/>
      </rPr>
      <t>plans d’action partagés</t>
    </r>
    <r>
      <rPr>
        <sz val="16"/>
        <rFont val="Calibri"/>
        <family val="2"/>
      </rPr>
      <t xml:space="preserve"> en vue de l'harmonisation des pratiques professionnelles/ organisationnelles et du partage des bonnes pratiques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</si>
</sst>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40C]d\ mmmm\ yyyy;@"/>
    <numFmt numFmtId="165" formatCode="dd/mm/yy;@"/>
    <numFmt numFmtId="166" formatCode="_(* #,##0.00_);_(* \(#,##0.00\);_(* &quot;-&quot;??_);_(@_)"/>
  </numFmts>
  <fonts count="122">
    <font>
      <sz val="8"/>
      <name val="Arial"/>
    </font>
    <font>
      <sz val="11"/>
      <color theme="1"/>
      <name val="Calibri"/>
      <family val="2"/>
      <scheme val="minor"/>
    </font>
    <font>
      <sz val="8"/>
      <name val="Arial"/>
      <family val="2"/>
    </font>
    <font>
      <b/>
      <sz val="8"/>
      <name val="Arial"/>
      <family val="2"/>
    </font>
    <font>
      <b/>
      <sz val="12"/>
      <name val="Arial Narrow"/>
      <family val="2"/>
    </font>
    <font>
      <b/>
      <sz val="16"/>
      <name val="Arial Narrow"/>
      <family val="2"/>
    </font>
    <font>
      <sz val="10"/>
      <name val="Tahoma"/>
      <family val="2"/>
    </font>
    <font>
      <b/>
      <sz val="10"/>
      <name val="Tahoma"/>
      <family val="2"/>
    </font>
    <font>
      <b/>
      <sz val="9"/>
      <color indexed="62"/>
      <name val="Tahoma"/>
      <family val="2"/>
    </font>
    <font>
      <sz val="16"/>
      <name val="Arial Narrow"/>
      <family val="2"/>
    </font>
    <font>
      <sz val="8"/>
      <name val="Arial"/>
      <family val="2"/>
    </font>
    <font>
      <sz val="14"/>
      <color indexed="62"/>
      <name val="Arial Narrow"/>
      <family val="2"/>
    </font>
    <font>
      <sz val="12"/>
      <name val="Arial"/>
      <family val="2"/>
    </font>
    <font>
      <sz val="10"/>
      <name val="Tahoma"/>
      <family val="2"/>
    </font>
    <font>
      <sz val="60"/>
      <name val="Matisse ITC"/>
      <family val="5"/>
    </font>
    <font>
      <b/>
      <sz val="36"/>
      <name val="Tahoma"/>
      <family val="2"/>
    </font>
    <font>
      <b/>
      <sz val="36"/>
      <color indexed="62"/>
      <name val="Tahoma"/>
      <family val="2"/>
    </font>
    <font>
      <b/>
      <sz val="24"/>
      <color indexed="62"/>
      <name val="Tahoma"/>
      <family val="2"/>
    </font>
    <font>
      <sz val="10"/>
      <name val="Arial"/>
      <family val="2"/>
    </font>
    <font>
      <sz val="10"/>
      <color indexed="62"/>
      <name val="Arial"/>
      <family val="2"/>
    </font>
    <font>
      <sz val="10"/>
      <color indexed="12"/>
      <name val="Arial"/>
      <family val="2"/>
    </font>
    <font>
      <b/>
      <u/>
      <sz val="10"/>
      <color indexed="62"/>
      <name val="Arial"/>
      <family val="2"/>
    </font>
    <font>
      <sz val="8"/>
      <color indexed="22"/>
      <name val="Arial"/>
      <family val="2"/>
    </font>
    <font>
      <sz val="8"/>
      <color indexed="22"/>
      <name val="Arial"/>
      <family val="2"/>
    </font>
    <font>
      <b/>
      <sz val="16"/>
      <color indexed="22"/>
      <name val="Arial Narrow"/>
      <family val="2"/>
    </font>
    <font>
      <sz val="28"/>
      <color indexed="10"/>
      <name val="Arial Narrow"/>
      <family val="2"/>
    </font>
    <font>
      <sz val="24"/>
      <color indexed="10"/>
      <name val="Arial Narrow"/>
      <family val="2"/>
    </font>
    <font>
      <sz val="8"/>
      <name val="Arial"/>
      <family val="2"/>
    </font>
    <font>
      <sz val="11"/>
      <color indexed="9"/>
      <name val="Calibri"/>
      <family val="2"/>
    </font>
    <font>
      <sz val="11"/>
      <color indexed="8"/>
      <name val="Calibri"/>
      <family val="2"/>
    </font>
    <font>
      <sz val="16"/>
      <color indexed="8"/>
      <name val="Calibri"/>
      <family val="2"/>
    </font>
    <font>
      <sz val="18"/>
      <color indexed="8"/>
      <name val="Calibri"/>
      <family val="2"/>
    </font>
    <font>
      <sz val="12"/>
      <name val="Calibri"/>
      <family val="2"/>
    </font>
    <font>
      <b/>
      <sz val="12"/>
      <color indexed="62"/>
      <name val="Calibri"/>
      <family val="2"/>
    </font>
    <font>
      <b/>
      <u/>
      <sz val="12"/>
      <name val="Calibri"/>
      <family val="2"/>
    </font>
    <font>
      <b/>
      <sz val="12"/>
      <name val="Calibri"/>
      <family val="2"/>
    </font>
    <font>
      <i/>
      <sz val="12"/>
      <name val="Calibri"/>
      <family val="2"/>
    </font>
    <font>
      <sz val="11"/>
      <color indexed="22"/>
      <name val="Calibri"/>
      <family val="2"/>
    </font>
    <font>
      <sz val="18"/>
      <name val="Calibri"/>
      <family val="2"/>
    </font>
    <font>
      <sz val="18"/>
      <color indexed="23"/>
      <name val="Calibri"/>
      <family val="2"/>
    </font>
    <font>
      <sz val="11"/>
      <color indexed="23"/>
      <name val="Calibri"/>
      <family val="2"/>
    </font>
    <font>
      <b/>
      <sz val="12"/>
      <color indexed="23"/>
      <name val="Calibri"/>
      <family val="2"/>
    </font>
    <font>
      <u/>
      <sz val="11"/>
      <color indexed="12"/>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6"/>
      <name val="Arial"/>
      <family val="2"/>
    </font>
    <font>
      <sz val="11"/>
      <color indexed="10"/>
      <name val="Calibri"/>
      <family val="2"/>
    </font>
    <font>
      <sz val="9"/>
      <name val="Tahoma"/>
      <family val="2"/>
    </font>
    <font>
      <b/>
      <sz val="9"/>
      <name val="Tahoma"/>
      <family val="2"/>
    </font>
    <font>
      <b/>
      <sz val="9"/>
      <color indexed="10"/>
      <name val="Tahoma"/>
      <family val="2"/>
    </font>
    <font>
      <b/>
      <sz val="9"/>
      <color indexed="9"/>
      <name val="Tahoma"/>
      <family val="2"/>
    </font>
    <font>
      <sz val="9"/>
      <color indexed="9"/>
      <name val="Tahoma"/>
      <family val="2"/>
    </font>
    <font>
      <b/>
      <i/>
      <sz val="9"/>
      <color indexed="48"/>
      <name val="Tahoma"/>
      <family val="2"/>
    </font>
    <font>
      <sz val="11"/>
      <name val="Tahoma"/>
      <family val="2"/>
    </font>
    <font>
      <b/>
      <sz val="11"/>
      <name val="Tahoma"/>
      <family val="2"/>
    </font>
    <font>
      <sz val="14"/>
      <name val="Tahoma"/>
      <family val="2"/>
    </font>
    <font>
      <b/>
      <sz val="14"/>
      <color indexed="62"/>
      <name val="Tahoma"/>
      <family val="2"/>
    </font>
    <font>
      <b/>
      <sz val="14"/>
      <name val="Tahoma"/>
      <family val="2"/>
    </font>
    <font>
      <sz val="14"/>
      <color indexed="10"/>
      <name val="Tahoma"/>
      <family val="2"/>
    </font>
    <font>
      <u/>
      <sz val="16"/>
      <name val="Calibri"/>
      <family val="2"/>
    </font>
    <font>
      <sz val="11"/>
      <color indexed="9"/>
      <name val="Tahoma"/>
      <family val="2"/>
    </font>
    <font>
      <b/>
      <sz val="11"/>
      <color indexed="9"/>
      <name val="Tahoma"/>
      <family val="2"/>
    </font>
    <font>
      <i/>
      <sz val="11"/>
      <color indexed="9"/>
      <name val="Tahoma"/>
      <family val="2"/>
    </font>
    <font>
      <i/>
      <sz val="11"/>
      <name val="Tahoma"/>
      <family val="2"/>
    </font>
    <font>
      <b/>
      <sz val="14"/>
      <color indexed="9"/>
      <name val="Tahoma"/>
      <family val="2"/>
    </font>
    <font>
      <sz val="16"/>
      <name val="Calibri"/>
      <family val="2"/>
    </font>
    <font>
      <i/>
      <sz val="14"/>
      <name val="Tahoma"/>
      <family val="2"/>
    </font>
    <font>
      <sz val="28"/>
      <color indexed="36"/>
      <name val="Arial Narrow"/>
      <family val="2"/>
    </font>
    <font>
      <sz val="8"/>
      <color indexed="36"/>
      <name val="Arial"/>
      <family val="2"/>
    </font>
    <font>
      <b/>
      <sz val="16"/>
      <color indexed="9"/>
      <name val="Calibri"/>
      <family val="2"/>
    </font>
    <font>
      <sz val="18"/>
      <color indexed="62"/>
      <name val="Arial Narrow"/>
      <family val="2"/>
    </font>
    <font>
      <i/>
      <sz val="11"/>
      <color indexed="62"/>
      <name val="Arial"/>
      <family val="2"/>
    </font>
    <font>
      <sz val="11"/>
      <name val="Arial"/>
      <family val="2"/>
    </font>
    <font>
      <b/>
      <u/>
      <sz val="11"/>
      <color indexed="62"/>
      <name val="Arial"/>
      <family val="2"/>
    </font>
    <font>
      <b/>
      <sz val="11"/>
      <name val="Arial"/>
      <family val="2"/>
    </font>
    <font>
      <b/>
      <u/>
      <sz val="11"/>
      <color indexed="10"/>
      <name val="Arial"/>
      <family val="2"/>
    </font>
    <font>
      <sz val="12"/>
      <color indexed="10"/>
      <name val="Arial"/>
      <family val="2"/>
    </font>
    <font>
      <sz val="8"/>
      <name val="Arial"/>
      <family val="2"/>
    </font>
    <font>
      <b/>
      <u/>
      <sz val="10"/>
      <name val="Arial"/>
      <family val="2"/>
    </font>
    <font>
      <u/>
      <sz val="10"/>
      <name val="Arial"/>
      <family val="2"/>
    </font>
    <font>
      <b/>
      <sz val="10"/>
      <name val="Arial"/>
      <family val="2"/>
    </font>
    <font>
      <sz val="10"/>
      <name val="Wingdings 3"/>
      <family val="1"/>
      <charset val="2"/>
    </font>
    <font>
      <b/>
      <sz val="14"/>
      <name val="Arial Narrow"/>
      <family val="2"/>
    </font>
    <font>
      <i/>
      <sz val="10"/>
      <name val="Arial"/>
      <family val="2"/>
    </font>
    <font>
      <sz val="12"/>
      <color indexed="48"/>
      <name val="Tahoma"/>
      <family val="2"/>
    </font>
    <font>
      <b/>
      <sz val="16"/>
      <color indexed="62"/>
      <name val="Tahoma"/>
      <family val="2"/>
    </font>
    <font>
      <b/>
      <sz val="11"/>
      <color indexed="62"/>
      <name val="Tahoma"/>
      <family val="2"/>
    </font>
    <font>
      <sz val="11"/>
      <color theme="1"/>
      <name val="Calibri"/>
      <family val="2"/>
      <scheme val="minor"/>
    </font>
    <font>
      <sz val="10"/>
      <color theme="0"/>
      <name val="Arial"/>
      <family val="2"/>
    </font>
    <font>
      <sz val="8"/>
      <color theme="0"/>
      <name val="Arial"/>
      <family val="2"/>
    </font>
    <font>
      <sz val="10"/>
      <color theme="3" tint="-0.249977111117893"/>
      <name val="Arial"/>
      <family val="2"/>
    </font>
    <font>
      <b/>
      <sz val="10"/>
      <color theme="3" tint="-0.249977111117893"/>
      <name val="Arial"/>
      <family val="2"/>
    </font>
    <font>
      <b/>
      <sz val="10"/>
      <color theme="3"/>
      <name val="Arial"/>
      <family val="2"/>
    </font>
    <font>
      <i/>
      <sz val="10"/>
      <color theme="0"/>
      <name val="Tahoma"/>
      <family val="2"/>
    </font>
    <font>
      <sz val="10"/>
      <color rgb="FFFF0000"/>
      <name val="Arial"/>
      <family val="2"/>
    </font>
    <font>
      <sz val="10"/>
      <color rgb="FFFF0000"/>
      <name val="Tahoma"/>
      <family val="2"/>
    </font>
    <font>
      <b/>
      <sz val="8"/>
      <color rgb="FFFF0000"/>
      <name val="Arial"/>
      <family val="2"/>
    </font>
    <font>
      <i/>
      <sz val="10"/>
      <name val="Tahoma"/>
      <family val="2"/>
    </font>
    <font>
      <sz val="10"/>
      <color theme="4"/>
      <name val="Arial"/>
      <family val="2"/>
    </font>
    <font>
      <sz val="10"/>
      <color theme="6"/>
      <name val="Arial"/>
      <family val="2"/>
    </font>
    <font>
      <b/>
      <sz val="16"/>
      <color theme="3"/>
      <name val="Arial Narrow"/>
      <family val="2"/>
    </font>
    <font>
      <sz val="8"/>
      <color theme="3"/>
      <name val="Arial"/>
      <family val="2"/>
    </font>
    <font>
      <sz val="10"/>
      <color theme="0"/>
      <name val="Arial Narrow"/>
      <family val="2"/>
    </font>
    <font>
      <b/>
      <sz val="16"/>
      <name val="Calibri"/>
      <family val="2"/>
    </font>
    <font>
      <sz val="14"/>
      <name val="Arial"/>
      <family val="2"/>
    </font>
    <font>
      <sz val="20"/>
      <color indexed="36"/>
      <name val="Arial Narrow"/>
      <family val="2"/>
    </font>
    <font>
      <sz val="18"/>
      <color indexed="36"/>
      <name val="Arial Narrow"/>
      <family val="2"/>
    </font>
    <font>
      <u/>
      <sz val="20"/>
      <color indexed="36"/>
      <name val="Arial Narrow"/>
      <family val="2"/>
    </font>
    <font>
      <sz val="14"/>
      <name val="Arial Narrow"/>
      <family val="2"/>
    </font>
    <font>
      <b/>
      <sz val="18"/>
      <color indexed="8"/>
      <name val="Calibri"/>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8"/>
        <bgColor indexed="64"/>
      </patternFill>
    </fill>
    <fill>
      <patternFill patternType="solid">
        <fgColor indexed="55"/>
        <bgColor indexed="64"/>
      </patternFill>
    </fill>
    <fill>
      <patternFill patternType="solid">
        <fgColor indexed="31"/>
        <bgColor indexed="64"/>
      </patternFill>
    </fill>
    <fill>
      <patternFill patternType="solid">
        <fgColor indexed="48"/>
        <bgColor indexed="64"/>
      </patternFill>
    </fill>
    <fill>
      <patternFill patternType="solid">
        <fgColor indexed="36"/>
        <bgColor indexed="64"/>
      </patternFill>
    </fill>
    <fill>
      <patternFill patternType="solid">
        <fgColor indexed="29"/>
        <bgColor indexed="64"/>
      </patternFill>
    </fill>
    <fill>
      <patternFill patternType="solid">
        <fgColor indexed="10"/>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theme="6"/>
        <bgColor indexed="64"/>
      </patternFill>
    </fill>
    <fill>
      <patternFill patternType="solid">
        <fgColor theme="5" tint="0.39997558519241921"/>
        <bgColor indexed="64"/>
      </patternFill>
    </fill>
    <fill>
      <patternFill patternType="solid">
        <fgColor rgb="FF00B050"/>
        <bgColor indexed="64"/>
      </patternFill>
    </fill>
    <fill>
      <patternFill patternType="solid">
        <fgColor theme="6" tint="0.59996337778862885"/>
        <bgColor indexed="64"/>
      </patternFill>
    </fill>
    <fill>
      <patternFill patternType="solid">
        <fgColor rgb="FFFF4343"/>
        <bgColor indexed="64"/>
      </patternFill>
    </fill>
    <fill>
      <patternFill patternType="solid">
        <fgColor theme="9" tint="0.39994506668294322"/>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ck">
        <color indexed="64"/>
      </top>
      <bottom/>
      <diagonal/>
    </border>
    <border>
      <left style="medium">
        <color indexed="64"/>
      </left>
      <right/>
      <top style="thin">
        <color indexed="64"/>
      </top>
      <bottom/>
      <diagonal/>
    </border>
    <border>
      <left style="medium">
        <color indexed="64"/>
      </left>
      <right/>
      <top/>
      <bottom/>
      <diagonal/>
    </border>
    <border>
      <left style="thick">
        <color indexed="18"/>
      </left>
      <right/>
      <top/>
      <bottom/>
      <diagonal/>
    </border>
    <border>
      <left style="thick">
        <color indexed="18"/>
      </left>
      <right/>
      <top/>
      <bottom style="thin">
        <color indexed="64"/>
      </bottom>
      <diagonal/>
    </border>
    <border>
      <left/>
      <right/>
      <top/>
      <bottom style="thin">
        <color indexed="18"/>
      </bottom>
      <diagonal/>
    </border>
    <border>
      <left style="thick">
        <color indexed="18"/>
      </left>
      <right/>
      <top/>
      <bottom style="thin">
        <color indexed="18"/>
      </bottom>
      <diagonal/>
    </border>
    <border>
      <left/>
      <right style="medium">
        <color indexed="23"/>
      </right>
      <top style="medium">
        <color indexed="23"/>
      </top>
      <bottom/>
      <diagonal/>
    </border>
    <border>
      <left/>
      <right style="medium">
        <color indexed="23"/>
      </right>
      <top/>
      <bottom/>
      <diagonal/>
    </border>
    <border>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style="medium">
        <color indexed="23"/>
      </left>
      <right/>
      <top/>
      <bottom/>
      <diagonal/>
    </border>
    <border>
      <left style="medium">
        <color indexed="23"/>
      </left>
      <right/>
      <top/>
      <bottom style="medium">
        <color indexed="23"/>
      </bottom>
      <diagonal/>
    </border>
    <border>
      <left/>
      <right/>
      <top/>
      <bottom style="medium">
        <color indexed="23"/>
      </bottom>
      <diagonal/>
    </border>
    <border>
      <left/>
      <right style="thick">
        <color indexed="18"/>
      </right>
      <top/>
      <bottom/>
      <diagonal/>
    </border>
    <border>
      <left/>
      <right style="thin">
        <color indexed="18"/>
      </right>
      <top/>
      <bottom/>
      <diagonal/>
    </border>
    <border>
      <left/>
      <right/>
      <top style="medium">
        <color indexed="22"/>
      </top>
      <bottom style="thin">
        <color indexed="22"/>
      </bottom>
      <diagonal/>
    </border>
    <border>
      <left style="thin">
        <color indexed="30"/>
      </left>
      <right style="thin">
        <color indexed="30"/>
      </right>
      <top style="thin">
        <color indexed="30"/>
      </top>
      <bottom style="thin">
        <color indexed="30"/>
      </bottom>
      <diagonal/>
    </border>
    <border>
      <left style="thin">
        <color indexed="64"/>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30"/>
      </left>
      <right style="thin">
        <color indexed="30"/>
      </right>
      <top/>
      <bottom style="thin">
        <color indexed="30"/>
      </bottom>
      <diagonal/>
    </border>
    <border>
      <left/>
      <right style="thin">
        <color indexed="22"/>
      </right>
      <top style="thin">
        <color indexed="22"/>
      </top>
      <bottom style="thin">
        <color indexed="22"/>
      </bottom>
      <diagonal/>
    </border>
    <border>
      <left style="thin">
        <color indexed="30"/>
      </left>
      <right/>
      <top style="thin">
        <color indexed="30"/>
      </top>
      <bottom style="thin">
        <color indexed="30"/>
      </bottom>
      <diagonal/>
    </border>
    <border>
      <left style="thin">
        <color indexed="9"/>
      </left>
      <right style="thin">
        <color indexed="9"/>
      </right>
      <top style="thin">
        <color indexed="9"/>
      </top>
      <bottom style="thin">
        <color indexed="9"/>
      </bottom>
      <diagonal/>
    </border>
    <border>
      <left style="thin">
        <color indexed="22"/>
      </left>
      <right/>
      <top style="thin">
        <color indexed="22"/>
      </top>
      <bottom style="thin">
        <color indexed="22"/>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right/>
      <top/>
      <bottom style="thin">
        <color indexed="21"/>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right/>
      <top style="thick">
        <color indexed="64"/>
      </top>
      <bottom style="medium">
        <color indexed="23"/>
      </bottom>
      <diagonal/>
    </border>
    <border>
      <left style="medium">
        <color indexed="64"/>
      </left>
      <right/>
      <top/>
      <bottom style="medium">
        <color indexed="23"/>
      </bottom>
      <diagonal/>
    </border>
    <border>
      <left style="medium">
        <color indexed="64"/>
      </left>
      <right/>
      <top style="medium">
        <color indexed="23"/>
      </top>
      <bottom/>
      <diagonal/>
    </border>
  </borders>
  <cellStyleXfs count="71">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43" fillId="3" borderId="0" applyNumberFormat="0" applyBorder="0" applyAlignment="0" applyProtection="0"/>
    <xf numFmtId="0" fontId="44" fillId="16" borderId="1" applyNumberFormat="0" applyAlignment="0" applyProtection="0"/>
    <xf numFmtId="0" fontId="18" fillId="17" borderId="0" applyNumberFormat="0" applyFont="0" applyFill="0" applyBorder="0" applyAlignment="0" applyProtection="0"/>
    <xf numFmtId="0" fontId="45" fillId="18" borderId="3" applyNumberFormat="0" applyAlignment="0" applyProtection="0"/>
    <xf numFmtId="166" fontId="18" fillId="0" borderId="0" applyFont="0" applyFill="0" applyBorder="0" applyAlignment="0" applyProtection="0"/>
    <xf numFmtId="0" fontId="29" fillId="0" borderId="0"/>
    <xf numFmtId="0" fontId="46" fillId="0" borderId="0" applyNumberFormat="0" applyFill="0" applyBorder="0" applyAlignment="0" applyProtection="0"/>
    <xf numFmtId="0" fontId="47" fillId="4" borderId="0" applyNumberFormat="0" applyBorder="0" applyAlignment="0" applyProtection="0"/>
    <xf numFmtId="0" fontId="48" fillId="0" borderId="5" applyNumberFormat="0" applyFill="0" applyAlignment="0" applyProtection="0"/>
    <xf numFmtId="0" fontId="49" fillId="0" borderId="6" applyNumberFormat="0" applyFill="0" applyAlignment="0" applyProtection="0"/>
    <xf numFmtId="0" fontId="50" fillId="0" borderId="7"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2" fillId="7" borderId="1" applyNumberFormat="0" applyAlignment="0" applyProtection="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3" fillId="0" borderId="2" applyNumberFormat="0" applyFill="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9" fillId="0" borderId="0" applyFont="0" applyFill="0" applyBorder="0" applyAlignment="0" applyProtection="0"/>
    <xf numFmtId="166" fontId="18" fillId="0" borderId="0" applyFont="0" applyFill="0" applyBorder="0" applyAlignment="0" applyProtection="0"/>
    <xf numFmtId="0" fontId="54" fillId="20" borderId="0" applyNumberFormat="0" applyBorder="0" applyAlignment="0" applyProtection="0"/>
    <xf numFmtId="0" fontId="2" fillId="0" borderId="0"/>
    <xf numFmtId="0" fontId="18" fillId="0" borderId="0"/>
    <xf numFmtId="0" fontId="99" fillId="0" borderId="0"/>
    <xf numFmtId="0" fontId="99" fillId="0" borderId="0"/>
    <xf numFmtId="0" fontId="18" fillId="0" borderId="0"/>
    <xf numFmtId="0" fontId="18" fillId="0" borderId="0"/>
    <xf numFmtId="0" fontId="18" fillId="0" borderId="0"/>
    <xf numFmtId="0" fontId="6" fillId="0" borderId="0"/>
    <xf numFmtId="0" fontId="89" fillId="0" borderId="0"/>
    <xf numFmtId="0" fontId="2" fillId="0" borderId="0"/>
    <xf numFmtId="0" fontId="2" fillId="0" borderId="0"/>
    <xf numFmtId="0" fontId="2" fillId="0" borderId="0"/>
    <xf numFmtId="0" fontId="2" fillId="0" borderId="0"/>
    <xf numFmtId="0" fontId="2" fillId="0" borderId="0"/>
    <xf numFmtId="0" fontId="13" fillId="0" borderId="0"/>
    <xf numFmtId="0" fontId="29" fillId="19" borderId="4" applyNumberFormat="0" applyFont="0" applyAlignment="0" applyProtection="0"/>
    <xf numFmtId="0" fontId="55" fillId="16" borderId="8"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9" fillId="0" borderId="0" applyFont="0" applyFill="0" applyBorder="0" applyAlignment="0" applyProtection="0"/>
    <xf numFmtId="0" fontId="56" fillId="0" borderId="0" applyNumberFormat="0" applyFill="0" applyBorder="0" applyAlignment="0" applyProtection="0"/>
    <xf numFmtId="0" fontId="57" fillId="21" borderId="0">
      <alignment vertical="center"/>
    </xf>
    <xf numFmtId="0" fontId="58" fillId="0" borderId="0" applyNumberFormat="0" applyFill="0" applyBorder="0" applyAlignment="0" applyProtection="0"/>
    <xf numFmtId="0" fontId="1" fillId="0" borderId="0"/>
    <xf numFmtId="0" fontId="1" fillId="0" borderId="0"/>
  </cellStyleXfs>
  <cellXfs count="348">
    <xf numFmtId="0" fontId="0" fillId="0" borderId="0" xfId="0"/>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8" fillId="0" borderId="11" xfId="0" applyFont="1" applyFill="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0" fillId="0" borderId="0" xfId="0" applyProtection="1"/>
    <xf numFmtId="0" fontId="3" fillId="0" borderId="0" xfId="0" applyFont="1" applyProtection="1"/>
    <xf numFmtId="0" fontId="10" fillId="0" borderId="0" xfId="0" applyFont="1" applyProtection="1"/>
    <xf numFmtId="0" fontId="12" fillId="0" borderId="0" xfId="0" applyFont="1" applyBorder="1" applyAlignment="1" applyProtection="1">
      <alignment vertical="center"/>
    </xf>
    <xf numFmtId="0" fontId="0" fillId="0" borderId="0" xfId="0" applyBorder="1" applyProtection="1"/>
    <xf numFmtId="0" fontId="0" fillId="0" borderId="0" xfId="0" applyBorder="1" applyAlignment="1" applyProtection="1">
      <alignment horizontal="left"/>
    </xf>
    <xf numFmtId="0" fontId="14" fillId="0" borderId="0" xfId="0" applyFont="1" applyAlignment="1" applyProtection="1">
      <alignment vertical="top"/>
    </xf>
    <xf numFmtId="0" fontId="9"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9" fillId="0" borderId="12" xfId="0" applyFont="1" applyFill="1" applyBorder="1" applyAlignment="1" applyProtection="1">
      <alignment vertical="top" wrapText="1"/>
    </xf>
    <xf numFmtId="0" fontId="9" fillId="0" borderId="13" xfId="0" applyFont="1" applyFill="1" applyBorder="1" applyAlignment="1" applyProtection="1">
      <alignment vertical="top" wrapText="1"/>
    </xf>
    <xf numFmtId="0" fontId="0" fillId="0" borderId="14" xfId="0" applyBorder="1" applyProtection="1"/>
    <xf numFmtId="0" fontId="2" fillId="0" borderId="0" xfId="0" applyFont="1" applyProtection="1"/>
    <xf numFmtId="0" fontId="0" fillId="0" borderId="0" xfId="0" applyAlignment="1" applyProtection="1"/>
    <xf numFmtId="0" fontId="9" fillId="0" borderId="0" xfId="0" applyFont="1" applyFill="1" applyAlignment="1" applyProtection="1">
      <alignment vertical="center" wrapText="1"/>
    </xf>
    <xf numFmtId="0" fontId="0" fillId="0" borderId="0" xfId="0" applyFill="1" applyProtection="1"/>
    <xf numFmtId="0" fontId="5" fillId="0" borderId="0" xfId="0" applyFont="1" applyFill="1" applyAlignment="1" applyProtection="1"/>
    <xf numFmtId="0" fontId="0" fillId="0" borderId="15" xfId="0" applyBorder="1" applyProtection="1"/>
    <xf numFmtId="0" fontId="0" fillId="0" borderId="16" xfId="0" applyBorder="1" applyProtection="1"/>
    <xf numFmtId="0" fontId="0" fillId="0" borderId="17" xfId="0" applyBorder="1" applyProtection="1"/>
    <xf numFmtId="0" fontId="0" fillId="0" borderId="18" xfId="0" applyBorder="1" applyProtection="1"/>
    <xf numFmtId="0" fontId="15" fillId="0" borderId="0" xfId="0" applyFont="1" applyAlignment="1">
      <alignment vertical="top" wrapText="1"/>
    </xf>
    <xf numFmtId="0" fontId="15" fillId="0" borderId="0" xfId="0" applyFont="1" applyAlignment="1">
      <alignment vertical="center" wrapText="1"/>
    </xf>
    <xf numFmtId="0" fontId="22" fillId="21" borderId="19" xfId="0" applyFont="1" applyFill="1" applyBorder="1" applyAlignment="1" applyProtection="1">
      <alignment vertical="center" wrapText="1"/>
    </xf>
    <xf numFmtId="0" fontId="22" fillId="21" borderId="20" xfId="0" applyFont="1" applyFill="1" applyBorder="1" applyAlignment="1" applyProtection="1">
      <alignment vertical="center" wrapText="1"/>
    </xf>
    <xf numFmtId="0" fontId="22" fillId="21" borderId="21" xfId="0" applyFont="1" applyFill="1" applyBorder="1" applyAlignment="1" applyProtection="1">
      <alignment vertical="center" wrapText="1"/>
    </xf>
    <xf numFmtId="0" fontId="22" fillId="21" borderId="22" xfId="0" applyFont="1" applyFill="1" applyBorder="1" applyAlignment="1" applyProtection="1">
      <alignment vertical="center" wrapText="1"/>
    </xf>
    <xf numFmtId="0" fontId="22" fillId="21" borderId="23" xfId="0" applyFont="1" applyFill="1" applyBorder="1" applyAlignment="1" applyProtection="1">
      <alignment vertical="center" wrapText="1"/>
    </xf>
    <xf numFmtId="0" fontId="22" fillId="21" borderId="24" xfId="0" applyFont="1" applyFill="1" applyBorder="1" applyAlignment="1" applyProtection="1">
      <alignment vertical="center" wrapText="1"/>
    </xf>
    <xf numFmtId="0" fontId="22" fillId="21" borderId="25" xfId="0" applyFont="1" applyFill="1" applyBorder="1" applyAlignment="1" applyProtection="1">
      <alignment vertical="center" wrapText="1"/>
    </xf>
    <xf numFmtId="0" fontId="22" fillId="21" borderId="26" xfId="0" applyFont="1" applyFill="1" applyBorder="1" applyAlignment="1" applyProtection="1">
      <alignment vertical="center" wrapText="1"/>
    </xf>
    <xf numFmtId="0" fontId="23" fillId="0" borderId="0" xfId="0" applyFont="1" applyProtection="1"/>
    <xf numFmtId="0" fontId="23" fillId="0" borderId="0" xfId="0" applyFont="1" applyFill="1" applyProtection="1"/>
    <xf numFmtId="0" fontId="23" fillId="0" borderId="14" xfId="0" applyFont="1" applyBorder="1" applyProtection="1"/>
    <xf numFmtId="0" fontId="24" fillId="0" borderId="0" xfId="0" applyFont="1" applyFill="1" applyAlignment="1" applyProtection="1"/>
    <xf numFmtId="0" fontId="0" fillId="0" borderId="27" xfId="0" applyBorder="1" applyProtection="1"/>
    <xf numFmtId="0" fontId="0" fillId="0" borderId="27" xfId="0" applyFill="1" applyBorder="1" applyProtection="1"/>
    <xf numFmtId="0" fontId="5" fillId="0" borderId="27" xfId="0" applyFont="1" applyFill="1" applyBorder="1" applyAlignment="1" applyProtection="1"/>
    <xf numFmtId="0" fontId="14" fillId="0" borderId="27" xfId="0" applyFont="1" applyBorder="1" applyAlignment="1" applyProtection="1">
      <alignment vertical="top"/>
    </xf>
    <xf numFmtId="0" fontId="5" fillId="0" borderId="18" xfId="0" applyFont="1" applyFill="1" applyBorder="1" applyAlignment="1" applyProtection="1"/>
    <xf numFmtId="0" fontId="5" fillId="0" borderId="17" xfId="0" applyFont="1" applyFill="1" applyBorder="1" applyAlignment="1" applyProtection="1"/>
    <xf numFmtId="0" fontId="25" fillId="0" borderId="0" xfId="0" applyNumberFormat="1" applyFont="1" applyAlignment="1" applyProtection="1">
      <alignment vertical="center"/>
    </xf>
    <xf numFmtId="0" fontId="18" fillId="0" borderId="0" xfId="0" applyFont="1" applyProtection="1">
      <protection hidden="1"/>
    </xf>
    <xf numFmtId="0" fontId="18" fillId="0" borderId="0" xfId="0" applyFont="1" applyAlignment="1" applyProtection="1">
      <alignment vertical="center" wrapText="1"/>
      <protection hidden="1"/>
    </xf>
    <xf numFmtId="0" fontId="18" fillId="0" borderId="28" xfId="0" applyFont="1" applyBorder="1" applyProtection="1">
      <protection hidden="1"/>
    </xf>
    <xf numFmtId="0" fontId="21" fillId="0" borderId="0" xfId="0" applyFont="1" applyAlignment="1" applyProtection="1">
      <alignment vertical="center"/>
      <protection hidden="1"/>
    </xf>
    <xf numFmtId="0" fontId="18" fillId="0" borderId="28" xfId="0" applyFont="1" applyBorder="1" applyAlignment="1" applyProtection="1">
      <alignment vertical="center"/>
      <protection hidden="1"/>
    </xf>
    <xf numFmtId="0" fontId="18" fillId="0" borderId="0" xfId="0" applyFont="1" applyAlignment="1" applyProtection="1">
      <alignment vertical="center"/>
      <protection hidden="1"/>
    </xf>
    <xf numFmtId="0" fontId="27" fillId="0" borderId="0" xfId="0" applyFont="1" applyProtection="1"/>
    <xf numFmtId="0" fontId="29" fillId="17" borderId="0" xfId="46" applyFont="1" applyFill="1" applyBorder="1" applyProtection="1"/>
    <xf numFmtId="0" fontId="28" fillId="17" borderId="0" xfId="46" applyFont="1" applyFill="1" applyBorder="1" applyProtection="1"/>
    <xf numFmtId="0" fontId="30" fillId="23" borderId="0" xfId="46" applyFont="1" applyFill="1" applyBorder="1" applyAlignment="1" applyProtection="1">
      <alignment horizontal="left" vertical="center" indent="1"/>
    </xf>
    <xf numFmtId="0" fontId="32" fillId="17" borderId="0" xfId="46" applyFont="1" applyFill="1" applyBorder="1" applyAlignment="1" applyProtection="1">
      <alignment horizontal="left" vertical="center" wrapText="1"/>
    </xf>
    <xf numFmtId="0" fontId="33" fillId="21" borderId="0" xfId="46" applyFont="1" applyFill="1" applyBorder="1" applyAlignment="1" applyProtection="1"/>
    <xf numFmtId="0" fontId="34" fillId="17" borderId="0" xfId="46" applyFont="1" applyFill="1" applyBorder="1" applyAlignment="1" applyProtection="1">
      <alignment horizontal="left" vertical="center" wrapText="1"/>
    </xf>
    <xf numFmtId="0" fontId="34" fillId="17" borderId="0" xfId="46" applyFont="1" applyFill="1" applyBorder="1" applyAlignment="1" applyProtection="1">
      <alignment horizontal="center" vertical="center" wrapText="1"/>
    </xf>
    <xf numFmtId="0" fontId="31" fillId="23" borderId="0" xfId="46" applyFont="1" applyFill="1" applyBorder="1" applyAlignment="1" applyProtection="1">
      <alignment horizontal="left" vertical="center" indent="1"/>
    </xf>
    <xf numFmtId="0" fontId="34" fillId="21" borderId="0" xfId="46" applyFont="1" applyFill="1" applyBorder="1" applyAlignment="1" applyProtection="1">
      <alignment vertical="center" wrapText="1"/>
    </xf>
    <xf numFmtId="0" fontId="32" fillId="21" borderId="0" xfId="46" applyFont="1" applyFill="1" applyBorder="1" applyAlignment="1" applyProtection="1">
      <alignment horizontal="left" vertical="center" wrapText="1"/>
    </xf>
    <xf numFmtId="0" fontId="37" fillId="17" borderId="0" xfId="46" applyFont="1" applyFill="1" applyBorder="1" applyProtection="1"/>
    <xf numFmtId="0" fontId="38" fillId="17" borderId="0" xfId="46" applyFont="1" applyFill="1" applyBorder="1" applyAlignment="1" applyProtection="1"/>
    <xf numFmtId="0" fontId="40" fillId="17" borderId="0" xfId="46" applyFont="1" applyFill="1" applyBorder="1" applyProtection="1"/>
    <xf numFmtId="0" fontId="37" fillId="17" borderId="0" xfId="46" applyFont="1" applyFill="1" applyBorder="1" applyAlignment="1" applyProtection="1">
      <alignment horizontal="left" vertical="center" wrapText="1"/>
    </xf>
    <xf numFmtId="0" fontId="37" fillId="17" borderId="0" xfId="46" applyFont="1" applyFill="1" applyBorder="1" applyAlignment="1" applyProtection="1">
      <alignment vertical="center"/>
    </xf>
    <xf numFmtId="0" fontId="33" fillId="23" borderId="0" xfId="46" applyFont="1" applyFill="1" applyBorder="1" applyAlignment="1" applyProtection="1"/>
    <xf numFmtId="0" fontId="35" fillId="23" borderId="0" xfId="46" applyFont="1" applyFill="1" applyBorder="1" applyAlignment="1" applyProtection="1"/>
    <xf numFmtId="0" fontId="41" fillId="23" borderId="0" xfId="46" applyFont="1" applyFill="1" applyBorder="1" applyAlignment="1" applyProtection="1"/>
    <xf numFmtId="0" fontId="37" fillId="17" borderId="0" xfId="46" applyFont="1" applyFill="1" applyBorder="1" applyAlignment="1" applyProtection="1">
      <alignment horizontal="center" wrapText="1"/>
    </xf>
    <xf numFmtId="0" fontId="37" fillId="17" borderId="0" xfId="46" applyFont="1" applyFill="1" applyBorder="1" applyAlignment="1" applyProtection="1">
      <alignment horizontal="center"/>
    </xf>
    <xf numFmtId="0" fontId="28" fillId="21" borderId="0" xfId="46" applyFont="1" applyFill="1" applyBorder="1" applyProtection="1"/>
    <xf numFmtId="0" fontId="40" fillId="21" borderId="0" xfId="46" applyFont="1" applyFill="1" applyBorder="1" applyProtection="1"/>
    <xf numFmtId="0" fontId="37" fillId="17" borderId="0" xfId="46" applyFont="1" applyFill="1" applyBorder="1" applyAlignment="1" applyProtection="1">
      <alignment wrapText="1"/>
    </xf>
    <xf numFmtId="0" fontId="29" fillId="21" borderId="0" xfId="46" applyFont="1" applyFill="1" applyBorder="1" applyProtection="1"/>
    <xf numFmtId="0" fontId="29" fillId="17" borderId="0" xfId="46" applyFont="1" applyFill="1" applyBorder="1" applyAlignment="1" applyProtection="1">
      <alignment wrapText="1"/>
    </xf>
    <xf numFmtId="0" fontId="99" fillId="17" borderId="0" xfId="46" applyFill="1" applyAlignment="1" applyProtection="1">
      <alignment horizontal="left" vertical="center"/>
    </xf>
    <xf numFmtId="0" fontId="99" fillId="17" borderId="0" xfId="46" applyFill="1" applyAlignment="1" applyProtection="1">
      <alignment vertical="center"/>
    </xf>
    <xf numFmtId="0" fontId="59" fillId="0" borderId="0" xfId="0" applyFont="1" applyProtection="1"/>
    <xf numFmtId="0" fontId="59" fillId="0" borderId="0" xfId="0" applyFont="1" applyAlignment="1" applyProtection="1">
      <alignment horizontal="left"/>
    </xf>
    <xf numFmtId="0" fontId="60" fillId="0" borderId="0" xfId="0" applyFont="1" applyAlignment="1" applyProtection="1">
      <alignment vertical="center" wrapText="1"/>
    </xf>
    <xf numFmtId="0" fontId="61" fillId="0" borderId="0" xfId="0" applyFont="1" applyAlignment="1" applyProtection="1">
      <alignment vertical="top" wrapText="1"/>
    </xf>
    <xf numFmtId="0" fontId="63" fillId="0" borderId="0" xfId="0" applyFont="1" applyProtection="1"/>
    <xf numFmtId="0" fontId="64" fillId="0" borderId="29" xfId="0" applyFont="1" applyBorder="1" applyProtection="1"/>
    <xf numFmtId="0" fontId="64" fillId="0" borderId="29" xfId="0" applyFont="1" applyBorder="1" applyAlignment="1" applyProtection="1">
      <alignment horizontal="center"/>
    </xf>
    <xf numFmtId="9" fontId="64" fillId="0" borderId="29" xfId="63" applyFont="1" applyBorder="1" applyAlignment="1" applyProtection="1">
      <alignment horizontal="center"/>
    </xf>
    <xf numFmtId="0" fontId="67" fillId="0" borderId="0" xfId="0" applyFont="1" applyProtection="1"/>
    <xf numFmtId="0" fontId="7" fillId="24" borderId="30" xfId="0" applyFont="1" applyFill="1" applyBorder="1" applyAlignment="1" applyProtection="1">
      <alignment horizontal="center" vertical="center" wrapText="1"/>
      <protection locked="0"/>
    </xf>
    <xf numFmtId="0" fontId="3" fillId="24" borderId="30" xfId="0" applyFont="1" applyFill="1" applyBorder="1" applyAlignment="1" applyProtection="1">
      <alignment vertical="center" wrapText="1"/>
      <protection locked="0"/>
    </xf>
    <xf numFmtId="0" fontId="72" fillId="25" borderId="10" xfId="0" applyFont="1" applyFill="1" applyBorder="1" applyAlignment="1" applyProtection="1">
      <alignment horizontal="left" vertical="center" wrapText="1"/>
    </xf>
    <xf numFmtId="0" fontId="65" fillId="0" borderId="0" xfId="0" applyFont="1" applyBorder="1" applyAlignment="1" applyProtection="1">
      <alignment vertical="center" wrapText="1"/>
    </xf>
    <xf numFmtId="0" fontId="76" fillId="22" borderId="9" xfId="0" applyFont="1" applyFill="1" applyBorder="1" applyAlignment="1" applyProtection="1">
      <alignment horizontal="left" vertical="center" wrapText="1"/>
    </xf>
    <xf numFmtId="0" fontId="17" fillId="0" borderId="0" xfId="0" applyFont="1" applyAlignment="1" applyProtection="1">
      <alignment vertical="center" wrapText="1"/>
      <protection hidden="1"/>
    </xf>
    <xf numFmtId="0" fontId="99" fillId="17" borderId="0" xfId="46" applyFill="1" applyBorder="1" applyAlignment="1" applyProtection="1">
      <alignment horizontal="left"/>
    </xf>
    <xf numFmtId="0" fontId="67" fillId="0" borderId="0" xfId="0" applyFont="1" applyBorder="1" applyAlignment="1" applyProtection="1">
      <alignment wrapText="1"/>
    </xf>
    <xf numFmtId="0" fontId="66" fillId="25" borderId="10" xfId="0" applyFont="1" applyFill="1" applyBorder="1" applyAlignment="1" applyProtection="1">
      <alignment vertical="center" wrapText="1"/>
    </xf>
    <xf numFmtId="0" fontId="75" fillId="25" borderId="10" xfId="0" applyFont="1" applyFill="1" applyBorder="1" applyAlignment="1" applyProtection="1">
      <alignment vertical="center" wrapText="1"/>
    </xf>
    <xf numFmtId="0" fontId="69" fillId="0" borderId="10" xfId="0" applyFont="1" applyBorder="1" applyAlignment="1" applyProtection="1">
      <alignment wrapText="1"/>
    </xf>
    <xf numFmtId="0" fontId="78" fillId="0" borderId="10" xfId="0" applyFont="1" applyBorder="1" applyAlignment="1" applyProtection="1">
      <alignment wrapText="1"/>
    </xf>
    <xf numFmtId="0" fontId="73" fillId="25" borderId="10" xfId="0" applyFont="1" applyFill="1" applyBorder="1" applyAlignment="1" applyProtection="1">
      <alignment vertical="center" wrapText="1"/>
    </xf>
    <xf numFmtId="0" fontId="74" fillId="25" borderId="10" xfId="0" applyFont="1" applyFill="1" applyBorder="1" applyAlignment="1" applyProtection="1">
      <alignment vertical="center" wrapText="1"/>
    </xf>
    <xf numFmtId="0" fontId="68" fillId="0" borderId="0" xfId="0" applyFont="1" applyAlignment="1" applyProtection="1">
      <alignment vertical="center" wrapText="1"/>
    </xf>
    <xf numFmtId="0" fontId="70" fillId="0" borderId="0" xfId="0" applyFont="1" applyAlignment="1" applyProtection="1">
      <alignment vertical="center"/>
    </xf>
    <xf numFmtId="165" fontId="70" fillId="0" borderId="0" xfId="0" applyNumberFormat="1" applyFont="1" applyAlignment="1" applyProtection="1">
      <alignment vertical="center"/>
    </xf>
    <xf numFmtId="0" fontId="62" fillId="26" borderId="0" xfId="0" applyFont="1" applyFill="1" applyAlignment="1" applyProtection="1">
      <alignment horizontal="left"/>
    </xf>
    <xf numFmtId="0" fontId="62" fillId="26" borderId="0" xfId="0" applyFont="1" applyFill="1" applyProtection="1"/>
    <xf numFmtId="0" fontId="62" fillId="26" borderId="0" xfId="0" applyFont="1" applyFill="1" applyAlignment="1" applyProtection="1">
      <alignment horizontal="center"/>
    </xf>
    <xf numFmtId="9" fontId="62" fillId="26" borderId="0" xfId="63" applyFont="1" applyFill="1" applyAlignment="1" applyProtection="1">
      <alignment horizontal="center"/>
    </xf>
    <xf numFmtId="0" fontId="16" fillId="0" borderId="0" xfId="0" applyFont="1" applyAlignment="1">
      <alignment vertical="center" wrapText="1"/>
    </xf>
    <xf numFmtId="0" fontId="10" fillId="0" borderId="0" xfId="0" applyFont="1" applyAlignment="1" applyProtection="1"/>
    <xf numFmtId="0" fontId="79" fillId="0" borderId="0" xfId="0" applyFont="1" applyAlignment="1" applyProtection="1"/>
    <xf numFmtId="0" fontId="80" fillId="0" borderId="0" xfId="0" applyFont="1" applyAlignment="1" applyProtection="1"/>
    <xf numFmtId="0" fontId="15" fillId="0" borderId="0" xfId="0" applyFont="1" applyAlignment="1">
      <alignment wrapText="1"/>
    </xf>
    <xf numFmtId="0" fontId="17" fillId="0" borderId="0" xfId="0" applyFont="1" applyAlignment="1" applyProtection="1">
      <alignment vertical="center" wrapText="1"/>
    </xf>
    <xf numFmtId="0" fontId="18" fillId="0" borderId="0" xfId="0" applyFont="1" applyProtection="1"/>
    <xf numFmtId="0" fontId="18" fillId="0" borderId="0" xfId="0" applyFont="1" applyAlignment="1" applyProtection="1">
      <alignment vertical="center" wrapText="1"/>
    </xf>
    <xf numFmtId="0" fontId="18" fillId="0" borderId="31" xfId="0" applyFont="1" applyBorder="1" applyProtection="1"/>
    <xf numFmtId="0" fontId="18" fillId="0" borderId="0" xfId="0" applyFont="1" applyBorder="1" applyAlignment="1" applyProtection="1">
      <alignment vertical="center" wrapText="1"/>
    </xf>
    <xf numFmtId="0" fontId="18" fillId="0" borderId="0" xfId="0" applyFont="1" applyBorder="1" applyProtection="1"/>
    <xf numFmtId="0" fontId="18" fillId="0" borderId="0" xfId="0" applyFont="1" applyBorder="1" applyAlignment="1" applyProtection="1">
      <alignment vertical="top" wrapText="1"/>
    </xf>
    <xf numFmtId="0" fontId="18" fillId="0" borderId="31" xfId="0" applyFont="1" applyBorder="1" applyAlignment="1" applyProtection="1">
      <alignment vertical="top" wrapText="1"/>
    </xf>
    <xf numFmtId="0" fontId="18" fillId="0" borderId="0" xfId="0" applyFont="1" applyBorder="1" applyAlignment="1" applyProtection="1">
      <alignment vertical="top"/>
    </xf>
    <xf numFmtId="0" fontId="18" fillId="0" borderId="0" xfId="0" applyFont="1" applyAlignment="1" applyProtection="1">
      <alignment vertical="top"/>
    </xf>
    <xf numFmtId="0" fontId="19" fillId="0" borderId="0" xfId="0" applyFont="1" applyBorder="1" applyAlignment="1" applyProtection="1">
      <alignment vertical="top"/>
    </xf>
    <xf numFmtId="0" fontId="19" fillId="0" borderId="0" xfId="0" applyFont="1" applyAlignment="1" applyProtection="1">
      <alignment vertical="top"/>
    </xf>
    <xf numFmtId="0" fontId="18" fillId="0" borderId="0" xfId="0" applyFont="1" applyBorder="1" applyAlignment="1" applyProtection="1">
      <alignment vertical="center"/>
    </xf>
    <xf numFmtId="0" fontId="18" fillId="0" borderId="31" xfId="0" applyFont="1" applyBorder="1" applyAlignment="1" applyProtection="1">
      <alignment vertical="center"/>
    </xf>
    <xf numFmtId="0" fontId="20" fillId="0" borderId="0" xfId="0" applyFont="1" applyBorder="1" applyAlignment="1" applyProtection="1">
      <alignment vertical="center"/>
    </xf>
    <xf numFmtId="0" fontId="18" fillId="0" borderId="0" xfId="0" applyFont="1" applyBorder="1" applyAlignment="1" applyProtection="1">
      <alignment horizontal="center" vertical="center"/>
    </xf>
    <xf numFmtId="0" fontId="18" fillId="0" borderId="0" xfId="0" applyFont="1" applyAlignment="1" applyProtection="1">
      <alignment vertical="center"/>
    </xf>
    <xf numFmtId="0" fontId="39" fillId="17" borderId="0" xfId="46" applyFont="1" applyFill="1" applyBorder="1" applyAlignment="1" applyProtection="1">
      <alignment horizontal="center"/>
    </xf>
    <xf numFmtId="0" fontId="67" fillId="0" borderId="0" xfId="0" applyFont="1" applyProtection="1">
      <protection locked="0"/>
    </xf>
    <xf numFmtId="0" fontId="28" fillId="17" borderId="32" xfId="46" applyFont="1" applyFill="1" applyBorder="1" applyProtection="1"/>
    <xf numFmtId="0" fontId="29" fillId="17" borderId="33" xfId="46" applyFont="1" applyFill="1" applyBorder="1" applyProtection="1"/>
    <xf numFmtId="0" fontId="29" fillId="17" borderId="34" xfId="46" applyFont="1" applyFill="1" applyBorder="1" applyProtection="1"/>
    <xf numFmtId="0" fontId="28" fillId="17" borderId="35" xfId="46" applyFont="1" applyFill="1" applyBorder="1" applyProtection="1"/>
    <xf numFmtId="0" fontId="29" fillId="17" borderId="36" xfId="46" applyFont="1" applyFill="1" applyBorder="1" applyProtection="1"/>
    <xf numFmtId="0" fontId="29" fillId="17" borderId="35" xfId="46" applyFont="1" applyFill="1" applyBorder="1" applyProtection="1"/>
    <xf numFmtId="0" fontId="29" fillId="17" borderId="37" xfId="46" applyFont="1" applyFill="1" applyBorder="1" applyProtection="1"/>
    <xf numFmtId="0" fontId="29" fillId="17" borderId="38" xfId="46" applyFont="1" applyFill="1" applyBorder="1" applyProtection="1"/>
    <xf numFmtId="0" fontId="99" fillId="17" borderId="38" xfId="46" applyFill="1" applyBorder="1" applyAlignment="1" applyProtection="1">
      <alignment vertical="center"/>
    </xf>
    <xf numFmtId="0" fontId="29" fillId="17" borderId="39" xfId="46" applyFont="1" applyFill="1" applyBorder="1" applyProtection="1"/>
    <xf numFmtId="0" fontId="83" fillId="0" borderId="0" xfId="0" applyFont="1" applyProtection="1">
      <protection hidden="1"/>
    </xf>
    <xf numFmtId="0" fontId="84" fillId="0" borderId="0" xfId="0" applyFont="1" applyProtection="1">
      <protection hidden="1"/>
    </xf>
    <xf numFmtId="0" fontId="85" fillId="0" borderId="0" xfId="0" applyFont="1" applyAlignment="1" applyProtection="1">
      <alignment vertical="center"/>
      <protection hidden="1"/>
    </xf>
    <xf numFmtId="0" fontId="83" fillId="0" borderId="0" xfId="0" applyFont="1" applyAlignment="1" applyProtection="1">
      <alignment vertical="top"/>
      <protection hidden="1"/>
    </xf>
    <xf numFmtId="0" fontId="83" fillId="0" borderId="0" xfId="0" applyFont="1" applyAlignment="1" applyProtection="1">
      <alignment horizontal="right" vertical="top"/>
      <protection hidden="1"/>
    </xf>
    <xf numFmtId="0" fontId="84" fillId="0" borderId="0" xfId="0" applyFont="1" applyAlignment="1" applyProtection="1">
      <alignment vertical="center"/>
      <protection hidden="1"/>
    </xf>
    <xf numFmtId="0" fontId="87" fillId="0" borderId="0" xfId="0" applyFont="1" applyAlignment="1" applyProtection="1">
      <alignment vertical="center"/>
      <protection hidden="1"/>
    </xf>
    <xf numFmtId="0" fontId="16" fillId="0" borderId="0" xfId="0" applyFont="1" applyAlignment="1" applyProtection="1">
      <alignment vertical="center" wrapText="1"/>
      <protection locked="0"/>
    </xf>
    <xf numFmtId="0" fontId="88" fillId="0" borderId="0" xfId="0" applyFont="1" applyAlignment="1" applyProtection="1">
      <alignment vertical="top"/>
    </xf>
    <xf numFmtId="0" fontId="90" fillId="0" borderId="0" xfId="0" applyFont="1" applyBorder="1" applyAlignment="1" applyProtection="1">
      <alignment vertical="center"/>
    </xf>
    <xf numFmtId="0" fontId="18" fillId="0" borderId="31" xfId="0" applyFont="1" applyBorder="1" applyAlignment="1" applyProtection="1">
      <alignment vertical="top"/>
    </xf>
    <xf numFmtId="0" fontId="93" fillId="0" borderId="0" xfId="0" applyFont="1" applyBorder="1" applyAlignment="1" applyProtection="1">
      <alignment horizontal="left" vertical="top" wrapText="1"/>
    </xf>
    <xf numFmtId="0" fontId="6" fillId="0" borderId="10" xfId="0" applyFont="1" applyFill="1" applyBorder="1" applyAlignment="1" applyProtection="1">
      <alignment horizontal="left" vertical="center" wrapText="1"/>
    </xf>
    <xf numFmtId="0" fontId="95" fillId="0" borderId="0" xfId="0" applyFont="1" applyBorder="1" applyProtection="1"/>
    <xf numFmtId="0" fontId="6" fillId="25" borderId="10" xfId="0" applyFont="1" applyFill="1" applyBorder="1" applyAlignment="1" applyProtection="1">
      <alignment vertical="center" wrapText="1"/>
    </xf>
    <xf numFmtId="0" fontId="3" fillId="24" borderId="40" xfId="0" applyFont="1" applyFill="1" applyBorder="1" applyAlignment="1" applyProtection="1">
      <alignment horizontal="left" vertical="center" wrapText="1"/>
      <protection locked="0"/>
    </xf>
    <xf numFmtId="0" fontId="96" fillId="0" borderId="10" xfId="0" applyFont="1" applyBorder="1" applyAlignment="1" applyProtection="1">
      <alignment horizontal="left" wrapText="1"/>
    </xf>
    <xf numFmtId="0" fontId="71" fillId="17" borderId="4" xfId="34" applyFont="1" applyFill="1" applyBorder="1" applyAlignment="1" applyProtection="1">
      <alignment horizontal="left" vertical="center"/>
    </xf>
    <xf numFmtId="0" fontId="2" fillId="0" borderId="0" xfId="0" applyFont="1"/>
    <xf numFmtId="0" fontId="59" fillId="33" borderId="10" xfId="0" applyFont="1" applyFill="1" applyBorder="1" applyAlignment="1" applyProtection="1">
      <alignment horizontal="left"/>
    </xf>
    <xf numFmtId="0" fontId="59" fillId="33" borderId="10" xfId="0" applyFont="1" applyFill="1" applyBorder="1" applyProtection="1"/>
    <xf numFmtId="0" fontId="59" fillId="33" borderId="10" xfId="0" applyFont="1" applyFill="1" applyBorder="1" applyAlignment="1" applyProtection="1">
      <alignment horizontal="center"/>
    </xf>
    <xf numFmtId="9" fontId="59" fillId="33" borderId="10" xfId="63" applyFont="1" applyFill="1" applyBorder="1" applyAlignment="1" applyProtection="1">
      <alignment horizontal="center"/>
    </xf>
    <xf numFmtId="0" fontId="101" fillId="0" borderId="0" xfId="0" applyFont="1" applyProtection="1"/>
    <xf numFmtId="0" fontId="23" fillId="0" borderId="0" xfId="0" applyFont="1" applyBorder="1" applyProtection="1"/>
    <xf numFmtId="0" fontId="2" fillId="34" borderId="0" xfId="0" applyFont="1" applyFill="1"/>
    <xf numFmtId="0" fontId="0" fillId="34" borderId="0" xfId="0" applyFill="1"/>
    <xf numFmtId="0" fontId="102" fillId="0" borderId="0" xfId="58" applyFont="1" applyBorder="1" applyAlignment="1" applyProtection="1">
      <alignment vertical="center"/>
    </xf>
    <xf numFmtId="0" fontId="103" fillId="0" borderId="0" xfId="0" applyFont="1" applyBorder="1" applyAlignment="1" applyProtection="1">
      <alignment vertical="center"/>
    </xf>
    <xf numFmtId="0" fontId="102" fillId="0" borderId="0" xfId="0" applyFont="1" applyBorder="1" applyAlignment="1" applyProtection="1">
      <alignment vertical="top"/>
    </xf>
    <xf numFmtId="0" fontId="104" fillId="0" borderId="0" xfId="0" applyFont="1" applyBorder="1" applyAlignment="1" applyProtection="1">
      <alignment vertical="top"/>
    </xf>
    <xf numFmtId="0" fontId="104" fillId="0" borderId="0" xfId="0" applyFont="1" applyBorder="1" applyProtection="1"/>
    <xf numFmtId="0" fontId="105" fillId="25" borderId="10" xfId="0" applyFont="1" applyFill="1" applyBorder="1" applyAlignment="1" applyProtection="1">
      <alignment vertical="center" wrapText="1"/>
    </xf>
    <xf numFmtId="0" fontId="106" fillId="0" borderId="0" xfId="0" applyFont="1" applyProtection="1"/>
    <xf numFmtId="0" fontId="107" fillId="0" borderId="0" xfId="0" applyFont="1" applyBorder="1" applyAlignment="1" applyProtection="1">
      <alignment vertical="center" wrapText="1"/>
    </xf>
    <xf numFmtId="0" fontId="108" fillId="24" borderId="30" xfId="0" applyFont="1" applyFill="1" applyBorder="1" applyAlignment="1" applyProtection="1">
      <alignment vertical="center" wrapText="1"/>
      <protection locked="0"/>
    </xf>
    <xf numFmtId="0" fontId="3" fillId="24" borderId="42" xfId="0" applyFont="1" applyFill="1" applyBorder="1" applyAlignment="1" applyProtection="1">
      <alignment vertical="center" wrapText="1"/>
      <protection locked="0"/>
    </xf>
    <xf numFmtId="0" fontId="110" fillId="0" borderId="0" xfId="0" applyFont="1" applyAlignment="1">
      <alignment horizontal="center" vertical="center" textRotation="90"/>
    </xf>
    <xf numFmtId="0" fontId="100" fillId="32" borderId="0" xfId="0" applyFont="1" applyFill="1" applyAlignment="1"/>
    <xf numFmtId="0" fontId="18" fillId="0" borderId="0" xfId="0" applyFont="1" applyAlignment="1"/>
    <xf numFmtId="0" fontId="18" fillId="31" borderId="0" xfId="0" applyFont="1" applyFill="1" applyAlignment="1"/>
    <xf numFmtId="0" fontId="106" fillId="0" borderId="0" xfId="0" applyFont="1" applyAlignment="1"/>
    <xf numFmtId="0" fontId="111" fillId="0" borderId="0" xfId="0" applyFont="1" applyAlignment="1">
      <alignment horizontal="center" vertical="center" textRotation="45"/>
    </xf>
    <xf numFmtId="0" fontId="111" fillId="0" borderId="0" xfId="0" applyFont="1" applyAlignment="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vertical="center"/>
    </xf>
    <xf numFmtId="0" fontId="6" fillId="0" borderId="10" xfId="0" applyFont="1" applyBorder="1" applyAlignment="1" applyProtection="1">
      <alignment horizontal="left" vertical="center"/>
    </xf>
    <xf numFmtId="0" fontId="6" fillId="0" borderId="10" xfId="52" applyFont="1" applyFill="1" applyBorder="1" applyAlignment="1" applyProtection="1">
      <alignment horizontal="left" vertical="center"/>
    </xf>
    <xf numFmtId="0" fontId="6" fillId="17" borderId="10" xfId="0" applyFont="1" applyFill="1" applyBorder="1" applyAlignment="1" applyProtection="1">
      <alignment horizontal="left" vertical="center"/>
    </xf>
    <xf numFmtId="0" fontId="6" fillId="0" borderId="10" xfId="52" applyFont="1" applyBorder="1" applyAlignment="1" applyProtection="1">
      <alignment horizontal="left" vertical="center"/>
    </xf>
    <xf numFmtId="0" fontId="6" fillId="0" borderId="0" xfId="52" applyFont="1" applyFill="1" applyBorder="1" applyAlignment="1" applyProtection="1">
      <alignment horizontal="left" vertical="center"/>
    </xf>
    <xf numFmtId="0" fontId="6" fillId="17" borderId="10" xfId="52" applyFont="1" applyFill="1" applyBorder="1" applyAlignment="1" applyProtection="1">
      <alignment horizontal="left" vertical="center"/>
    </xf>
    <xf numFmtId="0" fontId="6" fillId="0" borderId="10" xfId="53" applyFont="1" applyBorder="1" applyAlignment="1" applyProtection="1">
      <alignment horizontal="left" vertical="center"/>
    </xf>
    <xf numFmtId="0" fontId="6" fillId="17" borderId="41" xfId="52" applyFont="1" applyFill="1" applyBorder="1" applyAlignment="1" applyProtection="1">
      <alignment horizontal="left" vertical="center"/>
    </xf>
    <xf numFmtId="0" fontId="6" fillId="17" borderId="10" xfId="53" applyFont="1" applyFill="1" applyBorder="1" applyAlignment="1" applyProtection="1">
      <alignment horizontal="left" vertical="center"/>
    </xf>
    <xf numFmtId="0" fontId="6" fillId="17" borderId="0" xfId="52"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10" xfId="53" applyFont="1" applyFill="1" applyBorder="1" applyAlignment="1" applyProtection="1">
      <alignment horizontal="left" vertical="center"/>
    </xf>
    <xf numFmtId="0" fontId="18" fillId="0" borderId="0" xfId="0" quotePrefix="1" applyFont="1" applyAlignment="1"/>
    <xf numFmtId="0" fontId="11" fillId="0" borderId="0" xfId="0" applyFont="1" applyAlignment="1" applyProtection="1">
      <alignment horizontal="center" vertical="top" wrapText="1"/>
    </xf>
    <xf numFmtId="0" fontId="59" fillId="33" borderId="9" xfId="0" applyFont="1" applyFill="1" applyBorder="1" applyAlignment="1" applyProtection="1">
      <alignment horizontal="left"/>
    </xf>
    <xf numFmtId="0" fontId="113" fillId="0" borderId="0" xfId="0" applyFont="1" applyProtection="1"/>
    <xf numFmtId="0" fontId="100" fillId="0" borderId="0" xfId="0" applyFont="1" applyProtection="1"/>
    <xf numFmtId="9" fontId="100" fillId="0" borderId="0" xfId="0" applyNumberFormat="1" applyFont="1" applyProtection="1"/>
    <xf numFmtId="0" fontId="100" fillId="0" borderId="0" xfId="0" applyFont="1" applyAlignment="1" applyProtection="1">
      <alignment vertical="center"/>
    </xf>
    <xf numFmtId="0" fontId="114" fillId="0" borderId="0" xfId="0" applyFont="1" applyFill="1" applyBorder="1" applyAlignment="1" applyProtection="1">
      <alignment vertical="center"/>
    </xf>
    <xf numFmtId="0" fontId="9" fillId="0" borderId="55" xfId="0" applyFont="1" applyFill="1" applyBorder="1" applyAlignment="1" applyProtection="1">
      <alignment vertical="top" wrapText="1"/>
    </xf>
    <xf numFmtId="0" fontId="0" fillId="0" borderId="56" xfId="0" applyBorder="1" applyProtection="1"/>
    <xf numFmtId="0" fontId="0" fillId="0" borderId="57" xfId="0" applyBorder="1" applyProtection="1"/>
    <xf numFmtId="0" fontId="97" fillId="0" borderId="0" xfId="0" applyFont="1" applyAlignment="1">
      <alignment vertical="center" wrapText="1"/>
    </xf>
    <xf numFmtId="0" fontId="5" fillId="0" borderId="0" xfId="0" applyFont="1" applyFill="1" applyBorder="1" applyAlignment="1" applyProtection="1"/>
    <xf numFmtId="9" fontId="101" fillId="0" borderId="0" xfId="0" applyNumberFormat="1" applyFont="1" applyProtection="1"/>
    <xf numFmtId="0" fontId="79" fillId="0" borderId="0" xfId="0" applyFont="1" applyAlignment="1" applyProtection="1">
      <alignment vertical="top" wrapText="1"/>
    </xf>
    <xf numFmtId="0" fontId="79" fillId="0" borderId="0" xfId="0" applyFont="1" applyAlignment="1" applyProtection="1">
      <alignment horizontal="center" vertical="top" wrapText="1"/>
    </xf>
    <xf numFmtId="0" fontId="117" fillId="0" borderId="0" xfId="0" applyFont="1" applyAlignment="1" applyProtection="1">
      <alignment vertical="top" wrapText="1"/>
    </xf>
    <xf numFmtId="0" fontId="26" fillId="0" borderId="0" xfId="0" applyNumberFormat="1" applyFont="1" applyAlignment="1" applyProtection="1">
      <alignment vertical="center"/>
    </xf>
    <xf numFmtId="165" fontId="26" fillId="0" borderId="0" xfId="0" applyNumberFormat="1" applyFont="1" applyBorder="1" applyAlignment="1" applyProtection="1">
      <alignment vertical="center"/>
    </xf>
    <xf numFmtId="0" fontId="81" fillId="0" borderId="0" xfId="46" applyFont="1" applyFill="1" applyBorder="1" applyAlignment="1" applyProtection="1">
      <alignment vertical="center"/>
    </xf>
    <xf numFmtId="0" fontId="118" fillId="0" borderId="0" xfId="0" applyFont="1" applyAlignment="1" applyProtection="1">
      <alignment vertical="top" wrapText="1"/>
    </xf>
    <xf numFmtId="0" fontId="92" fillId="0" borderId="0" xfId="0" applyFont="1" applyAlignment="1"/>
    <xf numFmtId="0" fontId="116" fillId="0" borderId="0" xfId="0" applyFont="1" applyBorder="1" applyAlignment="1" applyProtection="1">
      <alignment vertical="center"/>
    </xf>
    <xf numFmtId="0" fontId="73" fillId="22" borderId="9" xfId="0" applyFont="1" applyFill="1" applyBorder="1" applyAlignment="1" applyProtection="1">
      <alignment horizontal="center" vertical="center" wrapText="1"/>
    </xf>
    <xf numFmtId="0" fontId="121" fillId="23" borderId="0" xfId="46" applyNumberFormat="1" applyFont="1" applyFill="1" applyBorder="1" applyAlignment="1" applyProtection="1">
      <alignment horizontal="left" vertical="center"/>
    </xf>
    <xf numFmtId="0" fontId="99" fillId="17" borderId="0" xfId="46" applyFill="1" applyAlignment="1" applyProtection="1">
      <alignment horizontal="left" vertical="center"/>
    </xf>
    <xf numFmtId="0" fontId="71" fillId="17" borderId="4" xfId="34" applyFont="1" applyFill="1" applyBorder="1" applyAlignment="1" applyProtection="1">
      <alignment horizontal="left" vertical="center"/>
    </xf>
    <xf numFmtId="0" fontId="71" fillId="17" borderId="4" xfId="34" applyFont="1" applyFill="1" applyBorder="1" applyAlignment="1" applyProtection="1"/>
    <xf numFmtId="0" fontId="37" fillId="17" borderId="0" xfId="46" applyFont="1" applyFill="1" applyBorder="1" applyAlignment="1" applyProtection="1">
      <alignment horizontal="center"/>
    </xf>
    <xf numFmtId="0" fontId="71" fillId="17" borderId="44" xfId="34" applyFont="1" applyFill="1" applyBorder="1" applyAlignment="1" applyProtection="1">
      <alignment horizontal="left" vertical="center"/>
    </xf>
    <xf numFmtId="0" fontId="71" fillId="17" borderId="10" xfId="34" applyFont="1" applyFill="1" applyBorder="1" applyAlignment="1" applyProtection="1">
      <alignment horizontal="left" vertical="center"/>
    </xf>
    <xf numFmtId="0" fontId="81" fillId="28" borderId="43" xfId="46" applyFont="1" applyFill="1" applyBorder="1" applyAlignment="1" applyProtection="1">
      <alignment horizontal="center" vertical="center"/>
    </xf>
    <xf numFmtId="0" fontId="71" fillId="17" borderId="41" xfId="34" applyFont="1" applyFill="1" applyBorder="1" applyAlignment="1" applyProtection="1">
      <alignment horizontal="left" vertical="center"/>
    </xf>
    <xf numFmtId="0" fontId="77" fillId="21" borderId="0" xfId="46" applyFont="1" applyFill="1" applyBorder="1" applyAlignment="1" applyProtection="1">
      <alignment horizontal="left" vertical="center" wrapText="1"/>
    </xf>
    <xf numFmtId="0" fontId="36" fillId="17" borderId="0" xfId="46" applyFont="1" applyFill="1" applyBorder="1" applyAlignment="1" applyProtection="1">
      <alignment horizontal="left" vertical="center" wrapText="1"/>
    </xf>
    <xf numFmtId="0" fontId="99" fillId="17" borderId="0" xfId="46" applyFill="1" applyBorder="1" applyAlignment="1" applyProtection="1">
      <alignment horizontal="left" vertical="center" wrapText="1"/>
    </xf>
    <xf numFmtId="0" fontId="77" fillId="21" borderId="0" xfId="46" applyFont="1" applyFill="1" applyBorder="1" applyAlignment="1" applyProtection="1">
      <alignment horizontal="left" vertical="top" wrapText="1"/>
    </xf>
    <xf numFmtId="0" fontId="39" fillId="17" borderId="0" xfId="46" applyFont="1" applyFill="1" applyBorder="1" applyAlignment="1" applyProtection="1">
      <alignment horizontal="center"/>
    </xf>
    <xf numFmtId="0" fontId="28" fillId="23" borderId="43" xfId="46" applyFont="1" applyFill="1" applyBorder="1" applyAlignment="1" applyProtection="1">
      <alignment horizontal="center" vertical="center"/>
    </xf>
    <xf numFmtId="0" fontId="18" fillId="0" borderId="31" xfId="0" applyFont="1" applyBorder="1" applyAlignment="1" applyProtection="1">
      <alignment horizontal="justify" vertical="center" wrapText="1"/>
    </xf>
    <xf numFmtId="0" fontId="18" fillId="0" borderId="0" xfId="0" applyFont="1" applyBorder="1" applyAlignment="1" applyProtection="1">
      <alignment horizontal="justify" vertical="center" wrapText="1"/>
    </xf>
    <xf numFmtId="0" fontId="76" fillId="22" borderId="0" xfId="0" applyFont="1" applyFill="1" applyBorder="1" applyAlignment="1" applyProtection="1">
      <alignment horizontal="left" vertical="center"/>
    </xf>
    <xf numFmtId="0" fontId="94" fillId="0" borderId="0" xfId="0" applyFont="1" applyAlignment="1" applyProtection="1">
      <alignment horizontal="justify" wrapText="1"/>
    </xf>
    <xf numFmtId="0" fontId="18" fillId="0" borderId="0" xfId="0" applyFont="1" applyBorder="1" applyAlignment="1" applyProtection="1">
      <alignment horizontal="left" vertical="center" wrapText="1"/>
    </xf>
    <xf numFmtId="0" fontId="82" fillId="0" borderId="0" xfId="0" applyFont="1" applyAlignment="1" applyProtection="1">
      <alignment horizontal="left" vertical="center" wrapText="1"/>
      <protection hidden="1"/>
    </xf>
    <xf numFmtId="0" fontId="84" fillId="0" borderId="0" xfId="0" applyFont="1" applyAlignment="1" applyProtection="1">
      <alignment horizontal="left" vertical="top" wrapText="1"/>
      <protection hidden="1"/>
    </xf>
    <xf numFmtId="0" fontId="84" fillId="0" borderId="0" xfId="0" applyFont="1" applyAlignment="1" applyProtection="1">
      <alignment horizontal="left" vertical="center" wrapText="1"/>
      <protection hidden="1"/>
    </xf>
    <xf numFmtId="0" fontId="86" fillId="24" borderId="45" xfId="0" applyFont="1" applyFill="1" applyBorder="1" applyAlignment="1" applyProtection="1">
      <alignment horizontal="left" vertical="center" wrapText="1"/>
      <protection locked="0"/>
    </xf>
    <xf numFmtId="0" fontId="86" fillId="24" borderId="46" xfId="0" applyFont="1" applyFill="1" applyBorder="1" applyAlignment="1" applyProtection="1">
      <alignment horizontal="left" vertical="center" wrapText="1"/>
      <protection locked="0"/>
    </xf>
    <xf numFmtId="0" fontId="86" fillId="24" borderId="47" xfId="0" applyFont="1" applyFill="1" applyBorder="1" applyAlignment="1" applyProtection="1">
      <alignment horizontal="left" vertical="center" wrapText="1"/>
      <protection locked="0"/>
    </xf>
    <xf numFmtId="0" fontId="84" fillId="0" borderId="0" xfId="0" applyFont="1" applyAlignment="1" applyProtection="1">
      <alignment horizontal="justify" vertical="top" wrapText="1"/>
      <protection hidden="1"/>
    </xf>
    <xf numFmtId="164" fontId="86" fillId="24" borderId="45" xfId="0" applyNumberFormat="1" applyFont="1" applyFill="1" applyBorder="1" applyAlignment="1" applyProtection="1">
      <alignment horizontal="center" vertical="center"/>
      <protection locked="0"/>
    </xf>
    <xf numFmtId="164" fontId="86" fillId="24" borderId="46" xfId="0" applyNumberFormat="1" applyFont="1" applyFill="1" applyBorder="1" applyAlignment="1" applyProtection="1">
      <alignment horizontal="center" vertical="center"/>
      <protection locked="0"/>
    </xf>
    <xf numFmtId="164" fontId="86" fillId="24" borderId="47" xfId="0" applyNumberFormat="1" applyFont="1" applyFill="1" applyBorder="1" applyAlignment="1" applyProtection="1">
      <alignment horizontal="center" vertical="center"/>
      <protection locked="0"/>
    </xf>
    <xf numFmtId="0" fontId="18" fillId="0" borderId="0" xfId="0" applyFont="1" applyAlignment="1" applyProtection="1">
      <alignment vertical="center" wrapText="1"/>
      <protection hidden="1"/>
    </xf>
    <xf numFmtId="0" fontId="18" fillId="0" borderId="28" xfId="0" applyFont="1" applyBorder="1" applyAlignment="1" applyProtection="1">
      <alignment vertical="center" wrapText="1"/>
      <protection hidden="1"/>
    </xf>
    <xf numFmtId="0" fontId="18" fillId="0" borderId="0" xfId="0" applyFont="1" applyAlignment="1" applyProtection="1">
      <alignment wrapText="1"/>
      <protection hidden="1"/>
    </xf>
    <xf numFmtId="0" fontId="84" fillId="0" borderId="28" xfId="0" applyFont="1" applyBorder="1" applyAlignment="1" applyProtection="1">
      <alignment horizontal="left" vertical="center" wrapText="1"/>
      <protection hidden="1"/>
    </xf>
    <xf numFmtId="0" fontId="86" fillId="24" borderId="45" xfId="0" applyFont="1" applyFill="1" applyBorder="1" applyAlignment="1" applyProtection="1">
      <alignment horizontal="center" vertical="center" wrapText="1"/>
      <protection locked="0"/>
    </xf>
    <xf numFmtId="0" fontId="86" fillId="24" borderId="46" xfId="0" applyFont="1" applyFill="1" applyBorder="1" applyAlignment="1" applyProtection="1">
      <alignment horizontal="center" vertical="center" wrapText="1"/>
      <protection locked="0"/>
    </xf>
    <xf numFmtId="0" fontId="86" fillId="24" borderId="47"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xf>
    <xf numFmtId="0" fontId="8" fillId="0" borderId="9" xfId="0" applyFont="1" applyFill="1" applyBorder="1" applyAlignment="1" applyProtection="1">
      <alignment horizontal="center"/>
    </xf>
    <xf numFmtId="0" fontId="98" fillId="0" borderId="0" xfId="0" applyFont="1" applyAlignment="1" applyProtection="1">
      <alignment horizontal="left" vertical="center" wrapText="1"/>
    </xf>
    <xf numFmtId="0" fontId="70" fillId="0" borderId="0" xfId="0" applyFont="1" applyAlignment="1" applyProtection="1">
      <alignment horizontal="left" vertical="center"/>
    </xf>
    <xf numFmtId="165" fontId="70" fillId="0" borderId="0" xfId="0" applyNumberFormat="1" applyFont="1" applyAlignment="1" applyProtection="1">
      <alignment horizontal="left" vertical="center"/>
    </xf>
    <xf numFmtId="0" fontId="61" fillId="0" borderId="0" xfId="0" applyFont="1" applyAlignment="1" applyProtection="1">
      <alignment horizontal="left" wrapText="1"/>
    </xf>
    <xf numFmtId="0" fontId="81" fillId="28" borderId="32" xfId="46" applyFont="1" applyFill="1" applyBorder="1" applyAlignment="1" applyProtection="1">
      <alignment horizontal="center" vertical="center"/>
    </xf>
    <xf numFmtId="0" fontId="81" fillId="28" borderId="33" xfId="46" applyFont="1" applyFill="1" applyBorder="1" applyAlignment="1" applyProtection="1">
      <alignment horizontal="center" vertical="center"/>
    </xf>
    <xf numFmtId="0" fontId="81" fillId="28" borderId="34" xfId="46" applyFont="1" applyFill="1" applyBorder="1" applyAlignment="1" applyProtection="1">
      <alignment horizontal="center" vertical="center"/>
    </xf>
    <xf numFmtId="0" fontId="81" fillId="28" borderId="35" xfId="46" applyFont="1" applyFill="1" applyBorder="1" applyAlignment="1" applyProtection="1">
      <alignment horizontal="center" vertical="center"/>
    </xf>
    <xf numFmtId="0" fontId="81" fillId="28" borderId="0" xfId="46" applyFont="1" applyFill="1" applyBorder="1" applyAlignment="1" applyProtection="1">
      <alignment horizontal="center" vertical="center"/>
    </xf>
    <xf numFmtId="0" fontId="81" fillId="28" borderId="36" xfId="46" applyFont="1" applyFill="1" applyBorder="1" applyAlignment="1" applyProtection="1">
      <alignment horizontal="center" vertical="center"/>
    </xf>
    <xf numFmtId="0" fontId="81" fillId="28" borderId="37" xfId="46" applyFont="1" applyFill="1" applyBorder="1" applyAlignment="1" applyProtection="1">
      <alignment horizontal="center" vertical="center"/>
    </xf>
    <xf numFmtId="0" fontId="81" fillId="28" borderId="38" xfId="46" applyFont="1" applyFill="1" applyBorder="1" applyAlignment="1" applyProtection="1">
      <alignment horizontal="center" vertical="center"/>
    </xf>
    <xf numFmtId="0" fontId="81" fillId="28" borderId="39" xfId="46" applyFont="1" applyFill="1" applyBorder="1" applyAlignment="1" applyProtection="1">
      <alignment horizontal="center" vertical="center"/>
    </xf>
    <xf numFmtId="0" fontId="79" fillId="0" borderId="0" xfId="0" applyFont="1" applyAlignment="1" applyProtection="1">
      <alignment horizontal="center" vertical="top" wrapText="1"/>
    </xf>
    <xf numFmtId="0" fontId="118" fillId="0" borderId="0" xfId="0" applyFont="1" applyAlignment="1" applyProtection="1">
      <alignment horizontal="left" vertical="top" wrapText="1"/>
    </xf>
    <xf numFmtId="0" fontId="117" fillId="0" borderId="0" xfId="0" applyFont="1" applyAlignment="1" applyProtection="1">
      <alignment horizontal="center" vertical="top" wrapText="1"/>
    </xf>
    <xf numFmtId="0" fontId="5" fillId="0" borderId="10" xfId="0" applyFont="1" applyBorder="1" applyAlignment="1" applyProtection="1">
      <alignment horizontal="left" vertical="center"/>
    </xf>
    <xf numFmtId="9" fontId="112" fillId="0" borderId="10" xfId="0" applyNumberFormat="1" applyFont="1" applyBorder="1" applyAlignment="1" applyProtection="1">
      <alignment horizontal="center"/>
    </xf>
    <xf numFmtId="0" fontId="112" fillId="0" borderId="10" xfId="0" applyFont="1" applyBorder="1" applyAlignment="1" applyProtection="1">
      <alignment horizontal="center"/>
    </xf>
    <xf numFmtId="0" fontId="116" fillId="40" borderId="49" xfId="0" applyFont="1" applyFill="1" applyBorder="1" applyAlignment="1" applyProtection="1">
      <alignment horizontal="center" vertical="center"/>
    </xf>
    <xf numFmtId="0" fontId="116" fillId="40" borderId="50" xfId="0" applyFont="1" applyFill="1" applyBorder="1" applyAlignment="1" applyProtection="1">
      <alignment horizontal="center" vertical="center"/>
    </xf>
    <xf numFmtId="0" fontId="116" fillId="40" borderId="51" xfId="0" applyFont="1" applyFill="1" applyBorder="1" applyAlignment="1" applyProtection="1">
      <alignment horizontal="center" vertical="center"/>
    </xf>
    <xf numFmtId="0" fontId="116" fillId="40" borderId="52" xfId="0" applyFont="1" applyFill="1" applyBorder="1" applyAlignment="1" applyProtection="1">
      <alignment horizontal="center" vertical="center"/>
    </xf>
    <xf numFmtId="0" fontId="116" fillId="40" borderId="53" xfId="0" applyFont="1" applyFill="1" applyBorder="1" applyAlignment="1" applyProtection="1">
      <alignment horizontal="center" vertical="center"/>
    </xf>
    <xf numFmtId="0" fontId="116" fillId="40" borderId="54" xfId="0" applyFont="1" applyFill="1" applyBorder="1" applyAlignment="1" applyProtection="1">
      <alignment horizontal="center" vertical="center"/>
    </xf>
    <xf numFmtId="9" fontId="84" fillId="0" borderId="50" xfId="0" applyNumberFormat="1" applyFont="1" applyBorder="1" applyAlignment="1" applyProtection="1">
      <alignment horizontal="left" vertical="center"/>
    </xf>
    <xf numFmtId="9" fontId="84" fillId="0" borderId="0" xfId="0" applyNumberFormat="1" applyFont="1" applyBorder="1" applyAlignment="1" applyProtection="1">
      <alignment horizontal="left" vertical="center"/>
    </xf>
    <xf numFmtId="0" fontId="97" fillId="0" borderId="0" xfId="0" applyFont="1" applyAlignment="1">
      <alignment horizontal="left" vertical="center" wrapText="1"/>
    </xf>
    <xf numFmtId="0" fontId="116" fillId="0" borderId="0" xfId="0" applyFont="1" applyBorder="1" applyAlignment="1" applyProtection="1">
      <alignment horizontal="center" vertical="center"/>
    </xf>
    <xf numFmtId="0" fontId="116" fillId="0" borderId="53" xfId="0" applyFont="1" applyBorder="1" applyAlignment="1" applyProtection="1">
      <alignment horizontal="center" vertical="center"/>
    </xf>
    <xf numFmtId="0" fontId="112" fillId="0" borderId="0" xfId="0" applyFont="1" applyBorder="1" applyAlignment="1" applyProtection="1">
      <alignment horizontal="center"/>
    </xf>
    <xf numFmtId="0" fontId="112" fillId="0" borderId="48" xfId="0" applyFont="1" applyBorder="1" applyAlignment="1" applyProtection="1">
      <alignment horizontal="center"/>
    </xf>
    <xf numFmtId="0" fontId="116" fillId="41" borderId="49" xfId="0" applyFont="1" applyFill="1" applyBorder="1" applyAlignment="1" applyProtection="1">
      <alignment horizontal="center" vertical="center"/>
    </xf>
    <xf numFmtId="0" fontId="116" fillId="41" borderId="50" xfId="0" applyFont="1" applyFill="1" applyBorder="1" applyAlignment="1" applyProtection="1">
      <alignment horizontal="center" vertical="center"/>
    </xf>
    <xf numFmtId="0" fontId="116" fillId="41" borderId="51" xfId="0" applyFont="1" applyFill="1" applyBorder="1" applyAlignment="1" applyProtection="1">
      <alignment horizontal="center" vertical="center"/>
    </xf>
    <xf numFmtId="0" fontId="116" fillId="41" borderId="52" xfId="0" applyFont="1" applyFill="1" applyBorder="1" applyAlignment="1" applyProtection="1">
      <alignment horizontal="center" vertical="center"/>
    </xf>
    <xf numFmtId="0" fontId="116" fillId="41" borderId="53" xfId="0" applyFont="1" applyFill="1" applyBorder="1" applyAlignment="1" applyProtection="1">
      <alignment horizontal="center" vertical="center"/>
    </xf>
    <xf numFmtId="0" fontId="116" fillId="41" borderId="54" xfId="0" applyFont="1" applyFill="1" applyBorder="1" applyAlignment="1" applyProtection="1">
      <alignment horizontal="center" vertical="center"/>
    </xf>
    <xf numFmtId="0" fontId="116" fillId="42" borderId="49" xfId="0" applyFont="1" applyFill="1" applyBorder="1" applyAlignment="1" applyProtection="1">
      <alignment horizontal="center" vertical="center"/>
    </xf>
    <xf numFmtId="0" fontId="116" fillId="42" borderId="50" xfId="0" applyFont="1" applyFill="1" applyBorder="1" applyAlignment="1" applyProtection="1">
      <alignment horizontal="center" vertical="center"/>
    </xf>
    <xf numFmtId="0" fontId="116" fillId="42" borderId="51" xfId="0" applyFont="1" applyFill="1" applyBorder="1" applyAlignment="1" applyProtection="1">
      <alignment horizontal="center" vertical="center"/>
    </xf>
    <xf numFmtId="0" fontId="116" fillId="42" borderId="52" xfId="0" applyFont="1" applyFill="1" applyBorder="1" applyAlignment="1" applyProtection="1">
      <alignment horizontal="center" vertical="center"/>
    </xf>
    <xf numFmtId="0" fontId="116" fillId="42" borderId="53" xfId="0" applyFont="1" applyFill="1" applyBorder="1" applyAlignment="1" applyProtection="1">
      <alignment horizontal="center" vertical="center"/>
    </xf>
    <xf numFmtId="0" fontId="116" fillId="42" borderId="54" xfId="0" applyFont="1" applyFill="1" applyBorder="1" applyAlignment="1" applyProtection="1">
      <alignment horizontal="center" vertical="center"/>
    </xf>
    <xf numFmtId="0" fontId="118" fillId="0" borderId="36" xfId="0" applyFont="1" applyBorder="1" applyAlignment="1" applyProtection="1">
      <alignment horizontal="left" vertical="top" wrapText="1"/>
    </xf>
    <xf numFmtId="0" fontId="9" fillId="21" borderId="0" xfId="0" applyFont="1" applyFill="1" applyBorder="1" applyAlignment="1" applyProtection="1">
      <alignment horizontal="center" vertical="center" wrapText="1"/>
    </xf>
    <xf numFmtId="0" fontId="120" fillId="21"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top" wrapText="1"/>
    </xf>
    <xf numFmtId="9" fontId="84" fillId="0" borderId="0" xfId="0" applyNumberFormat="1" applyFont="1" applyBorder="1" applyAlignment="1" applyProtection="1">
      <alignment horizontal="left"/>
    </xf>
    <xf numFmtId="9" fontId="84" fillId="0" borderId="50" xfId="0" applyNumberFormat="1" applyFont="1" applyBorder="1" applyAlignment="1" applyProtection="1">
      <alignment horizontal="left"/>
    </xf>
    <xf numFmtId="0" fontId="116" fillId="27" borderId="49" xfId="0" applyFont="1" applyFill="1" applyBorder="1" applyAlignment="1" applyProtection="1">
      <alignment horizontal="center" vertical="center"/>
    </xf>
    <xf numFmtId="0" fontId="116" fillId="27" borderId="50" xfId="0" applyFont="1" applyFill="1" applyBorder="1" applyAlignment="1" applyProtection="1">
      <alignment horizontal="center" vertical="center"/>
    </xf>
    <xf numFmtId="0" fontId="116" fillId="27" borderId="51" xfId="0" applyFont="1" applyFill="1" applyBorder="1" applyAlignment="1" applyProtection="1">
      <alignment horizontal="center" vertical="center"/>
    </xf>
    <xf numFmtId="0" fontId="116" fillId="27" borderId="52" xfId="0" applyFont="1" applyFill="1" applyBorder="1" applyAlignment="1" applyProtection="1">
      <alignment horizontal="center" vertical="center"/>
    </xf>
    <xf numFmtId="0" fontId="116" fillId="27" borderId="53" xfId="0" applyFont="1" applyFill="1" applyBorder="1" applyAlignment="1" applyProtection="1">
      <alignment horizontal="center" vertical="center"/>
    </xf>
    <xf numFmtId="0" fontId="116" fillId="27" borderId="54" xfId="0" applyFont="1" applyFill="1" applyBorder="1" applyAlignment="1" applyProtection="1">
      <alignment horizontal="center" vertical="center"/>
    </xf>
    <xf numFmtId="0" fontId="26" fillId="0" borderId="0" xfId="0" applyNumberFormat="1" applyFont="1" applyAlignment="1" applyProtection="1">
      <alignment horizontal="left" vertical="center"/>
    </xf>
    <xf numFmtId="0" fontId="116" fillId="29" borderId="49" xfId="0" applyFont="1" applyFill="1" applyBorder="1" applyAlignment="1" applyProtection="1">
      <alignment horizontal="center" vertical="center"/>
    </xf>
    <xf numFmtId="0" fontId="116" fillId="29" borderId="50" xfId="0" applyFont="1" applyFill="1" applyBorder="1" applyAlignment="1" applyProtection="1">
      <alignment horizontal="center" vertical="center"/>
    </xf>
    <xf numFmtId="0" fontId="116" fillId="29" borderId="51" xfId="0" applyFont="1" applyFill="1" applyBorder="1" applyAlignment="1" applyProtection="1">
      <alignment horizontal="center" vertical="center"/>
    </xf>
    <xf numFmtId="0" fontId="116" fillId="29" borderId="52" xfId="0" applyFont="1" applyFill="1" applyBorder="1" applyAlignment="1" applyProtection="1">
      <alignment horizontal="center" vertical="center"/>
    </xf>
    <xf numFmtId="0" fontId="116" fillId="29" borderId="53" xfId="0" applyFont="1" applyFill="1" applyBorder="1" applyAlignment="1" applyProtection="1">
      <alignment horizontal="center" vertical="center"/>
    </xf>
    <xf numFmtId="0" fontId="116" fillId="29" borderId="54" xfId="0" applyFont="1" applyFill="1" applyBorder="1" applyAlignment="1" applyProtection="1">
      <alignment horizontal="center" vertical="center"/>
    </xf>
    <xf numFmtId="0" fontId="116" fillId="30" borderId="49" xfId="0" applyFont="1" applyFill="1" applyBorder="1" applyAlignment="1" applyProtection="1">
      <alignment horizontal="center" vertical="center"/>
    </xf>
    <xf numFmtId="0" fontId="116" fillId="30" borderId="50" xfId="0" applyFont="1" applyFill="1" applyBorder="1" applyAlignment="1" applyProtection="1">
      <alignment horizontal="center" vertical="center"/>
    </xf>
    <xf numFmtId="0" fontId="116" fillId="30" borderId="51" xfId="0" applyFont="1" applyFill="1" applyBorder="1" applyAlignment="1" applyProtection="1">
      <alignment horizontal="center" vertical="center"/>
    </xf>
    <xf numFmtId="0" fontId="116" fillId="30" borderId="52" xfId="0" applyFont="1" applyFill="1" applyBorder="1" applyAlignment="1" applyProtection="1">
      <alignment horizontal="center" vertical="center"/>
    </xf>
    <xf numFmtId="0" fontId="116" fillId="30" borderId="53" xfId="0" applyFont="1" applyFill="1" applyBorder="1" applyAlignment="1" applyProtection="1">
      <alignment horizontal="center" vertical="center"/>
    </xf>
    <xf numFmtId="0" fontId="116" fillId="30" borderId="54" xfId="0" applyFont="1" applyFill="1" applyBorder="1" applyAlignment="1" applyProtection="1">
      <alignment horizontal="center" vertical="center"/>
    </xf>
    <xf numFmtId="0" fontId="18" fillId="36" borderId="0" xfId="0" applyFont="1" applyFill="1" applyAlignment="1">
      <alignment horizontal="center" vertical="center" textRotation="90" wrapText="1"/>
    </xf>
    <xf numFmtId="0" fontId="18" fillId="36" borderId="0" xfId="0" applyFont="1" applyFill="1" applyAlignment="1">
      <alignment horizontal="center" vertical="center" textRotation="90"/>
    </xf>
    <xf numFmtId="0" fontId="18" fillId="37" borderId="0" xfId="0" applyFont="1" applyFill="1" applyAlignment="1">
      <alignment horizontal="center" vertical="center" textRotation="90"/>
    </xf>
    <xf numFmtId="0" fontId="110" fillId="0" borderId="0" xfId="0" applyFont="1" applyAlignment="1">
      <alignment horizontal="center" vertical="center" textRotation="90" wrapText="1"/>
    </xf>
    <xf numFmtId="0" fontId="110" fillId="0" borderId="0" xfId="0" applyFont="1" applyAlignment="1">
      <alignment horizontal="center" vertical="center" textRotation="90"/>
    </xf>
    <xf numFmtId="0" fontId="100" fillId="35" borderId="0" xfId="0" applyFont="1" applyFill="1" applyAlignment="1">
      <alignment horizontal="center" vertical="center" textRotation="90"/>
    </xf>
    <xf numFmtId="0" fontId="100" fillId="32" borderId="0" xfId="0" applyFont="1" applyFill="1" applyAlignment="1">
      <alignment horizontal="center" vertical="center" textRotation="90"/>
    </xf>
    <xf numFmtId="0" fontId="100" fillId="39" borderId="0" xfId="0" applyFont="1" applyFill="1" applyAlignment="1">
      <alignment horizontal="center" vertical="center" textRotation="90"/>
    </xf>
    <xf numFmtId="0" fontId="111" fillId="0" borderId="0" xfId="0" applyFont="1" applyAlignment="1">
      <alignment horizontal="center" vertical="center" textRotation="90"/>
    </xf>
    <xf numFmtId="0" fontId="18" fillId="38" borderId="0" xfId="0" applyFont="1" applyFill="1" applyAlignment="1">
      <alignment horizontal="center" vertical="center" textRotation="90"/>
    </xf>
    <xf numFmtId="0" fontId="111" fillId="0" borderId="0" xfId="0" applyFont="1" applyAlignment="1">
      <alignment horizontal="center" vertical="center" textRotation="90" wrapText="1"/>
    </xf>
    <xf numFmtId="0" fontId="111" fillId="0" borderId="0" xfId="0" applyFont="1" applyAlignment="1">
      <alignment horizontal="center" vertical="center"/>
    </xf>
  </cellXfs>
  <cellStyles count="7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Calculation" xfId="20"/>
    <cellStyle name="CCS_Normal" xfId="21"/>
    <cellStyle name="Check Cell" xfId="22"/>
    <cellStyle name="Comma 2" xfId="23"/>
    <cellStyle name="Euro" xfId="24"/>
    <cellStyle name="Explanatory Text" xfId="25"/>
    <cellStyle name="Good" xfId="26"/>
    <cellStyle name="Heading 1" xfId="27"/>
    <cellStyle name="Heading 2" xfId="28"/>
    <cellStyle name="Heading 3" xfId="29"/>
    <cellStyle name="Heading 4" xfId="30"/>
    <cellStyle name="Hyperlink 2" xfId="31"/>
    <cellStyle name="Hyperlink 2 2" xfId="32"/>
    <cellStyle name="Input" xfId="33"/>
    <cellStyle name="Lien hypertexte" xfId="34" builtinId="8"/>
    <cellStyle name="Lien hypertexte 2" xfId="35"/>
    <cellStyle name="Linked Cell" xfId="36"/>
    <cellStyle name="Milliers 2" xfId="37"/>
    <cellStyle name="Milliers 2 2" xfId="38"/>
    <cellStyle name="Milliers 2 3" xfId="39"/>
    <cellStyle name="Milliers 2 4" xfId="40"/>
    <cellStyle name="Milliers 2_outil gestion des lits_TEST" xfId="41"/>
    <cellStyle name="Milliers 3" xfId="42"/>
    <cellStyle name="Neutral" xfId="43"/>
    <cellStyle name="Normal" xfId="0" builtinId="0"/>
    <cellStyle name="Normal 10" xfId="44"/>
    <cellStyle name="Normal 2" xfId="45"/>
    <cellStyle name="Normal 2 2" xfId="46"/>
    <cellStyle name="Normal 2 2 2" xfId="47"/>
    <cellStyle name="Normal 2 2 2 2" xfId="70"/>
    <cellStyle name="Normal 2 2 3" xfId="69"/>
    <cellStyle name="Normal 3" xfId="48"/>
    <cellStyle name="Normal 3 2" xfId="49"/>
    <cellStyle name="Normal 3_Bassin attractivité fuite" xfId="50"/>
    <cellStyle name="Normal 4" xfId="51"/>
    <cellStyle name="Normal 5" xfId="52"/>
    <cellStyle name="Normal 5 2" xfId="53"/>
    <cellStyle name="Normal 6" xfId="54"/>
    <cellStyle name="Normal 7" xfId="55"/>
    <cellStyle name="Normal 8" xfId="56"/>
    <cellStyle name="Normal 9" xfId="57"/>
    <cellStyle name="Normal_QUICKSCAN_Recouvrement v1.1" xfId="58"/>
    <cellStyle name="Note" xfId="59"/>
    <cellStyle name="Output" xfId="60"/>
    <cellStyle name="Percent 2" xfId="61"/>
    <cellStyle name="Percent 3" xfId="62"/>
    <cellStyle name="Pourcentage" xfId="63" builtinId="5"/>
    <cellStyle name="Pourcentage 2" xfId="64"/>
    <cellStyle name="Pourcentage 3" xfId="65"/>
    <cellStyle name="Title" xfId="66"/>
    <cellStyle name="titre2" xfId="67"/>
    <cellStyle name="Warning Text" xfId="68"/>
  </cellStyles>
  <dxfs count="200">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9"/>
      </font>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lor auto="1"/>
      </font>
      <fill>
        <patternFill>
          <bgColor rgb="FF00B05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ndense val="0"/>
        <extend val="0"/>
        <color indexed="9"/>
      </font>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ont>
        <color auto="1"/>
      </font>
      <fill>
        <patternFill>
          <bgColor rgb="FF00B050"/>
        </patternFill>
      </fill>
    </dxf>
    <dxf>
      <font>
        <color auto="1"/>
      </font>
      <fill>
        <patternFill>
          <bgColor rgb="FF00B050"/>
        </patternFill>
      </fill>
    </dxf>
  </dxfs>
  <tableStyles count="0" defaultTableStyle="TableStyleMedium9" defaultPivotStyle="PivotStyleLight16"/>
  <colors>
    <mruColors>
      <color rgb="FFFF4343"/>
      <color rgb="FFEB5A4F"/>
      <color rgb="FF000000"/>
      <color rgb="FFFFEB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670440836647853"/>
          <c:y val="0.19841295471250184"/>
          <c:w val="0.5632057279941276"/>
          <c:h val="0.66005376267692162"/>
        </c:manualLayout>
      </c:layout>
      <c:radarChart>
        <c:radarStyle val="filled"/>
        <c:varyColors val="0"/>
        <c:ser>
          <c:idx val="3"/>
          <c:order val="0"/>
          <c:tx>
            <c:v>Elevé</c:v>
          </c:tx>
          <c:spPr>
            <a:solidFill>
              <a:schemeClr val="accent3">
                <a:lumMod val="40000"/>
                <a:lumOff val="60000"/>
              </a:schemeClr>
            </a:solidFill>
            <a:ln>
              <a:noFill/>
            </a:ln>
          </c:spPr>
          <c:val>
            <c:numRef>
              <c:f>Résultats!$BL$75:$BL$83</c:f>
              <c:numCache>
                <c:formatCode>0%</c:formatCode>
                <c:ptCount val="9"/>
                <c:pt idx="0">
                  <c:v>1</c:v>
                </c:pt>
                <c:pt idx="1">
                  <c:v>1</c:v>
                </c:pt>
                <c:pt idx="2">
                  <c:v>1</c:v>
                </c:pt>
                <c:pt idx="3">
                  <c:v>1</c:v>
                </c:pt>
                <c:pt idx="4">
                  <c:v>1</c:v>
                </c:pt>
                <c:pt idx="5">
                  <c:v>1</c:v>
                </c:pt>
                <c:pt idx="6">
                  <c:v>1</c:v>
                </c:pt>
                <c:pt idx="7">
                  <c:v>1</c:v>
                </c:pt>
                <c:pt idx="8">
                  <c:v>1</c:v>
                </c:pt>
              </c:numCache>
            </c:numRef>
          </c:val>
        </c:ser>
        <c:ser>
          <c:idx val="1"/>
          <c:order val="1"/>
          <c:tx>
            <c:v>Moyen</c:v>
          </c:tx>
          <c:spPr>
            <a:solidFill>
              <a:schemeClr val="accent6">
                <a:lumMod val="60000"/>
                <a:lumOff val="40000"/>
              </a:schemeClr>
            </a:solidFill>
            <a:ln>
              <a:noFill/>
            </a:ln>
          </c:spPr>
          <c:val>
            <c:numRef>
              <c:f>Résultats!$BM$75:$BM$83</c:f>
              <c:numCache>
                <c:formatCode>0%</c:formatCode>
                <c:ptCount val="9"/>
                <c:pt idx="0">
                  <c:v>0.66</c:v>
                </c:pt>
                <c:pt idx="1">
                  <c:v>0.66</c:v>
                </c:pt>
                <c:pt idx="2">
                  <c:v>0.66</c:v>
                </c:pt>
                <c:pt idx="3">
                  <c:v>0.66</c:v>
                </c:pt>
                <c:pt idx="4">
                  <c:v>0.66</c:v>
                </c:pt>
                <c:pt idx="5">
                  <c:v>0.66</c:v>
                </c:pt>
                <c:pt idx="6">
                  <c:v>0.66</c:v>
                </c:pt>
                <c:pt idx="7">
                  <c:v>0.66</c:v>
                </c:pt>
                <c:pt idx="8">
                  <c:v>0.66</c:v>
                </c:pt>
              </c:numCache>
            </c:numRef>
          </c:val>
        </c:ser>
        <c:ser>
          <c:idx val="0"/>
          <c:order val="2"/>
          <c:tx>
            <c:v>Faible</c:v>
          </c:tx>
          <c:spPr>
            <a:solidFill>
              <a:srgbClr val="EB5A4F"/>
            </a:solidFill>
            <a:ln>
              <a:noFill/>
            </a:ln>
          </c:spPr>
          <c:val>
            <c:numRef>
              <c:f>Résultats!$BN$75:$BN$83</c:f>
              <c:numCache>
                <c:formatCode>0%</c:formatCode>
                <c:ptCount val="9"/>
                <c:pt idx="0">
                  <c:v>0.33</c:v>
                </c:pt>
                <c:pt idx="1">
                  <c:v>0.33</c:v>
                </c:pt>
                <c:pt idx="2">
                  <c:v>0.33</c:v>
                </c:pt>
                <c:pt idx="3">
                  <c:v>0.33</c:v>
                </c:pt>
                <c:pt idx="4">
                  <c:v>0.33</c:v>
                </c:pt>
                <c:pt idx="5">
                  <c:v>0.33</c:v>
                </c:pt>
                <c:pt idx="6">
                  <c:v>0.33</c:v>
                </c:pt>
                <c:pt idx="7">
                  <c:v>0.33</c:v>
                </c:pt>
                <c:pt idx="8">
                  <c:v>0.33</c:v>
                </c:pt>
              </c:numCache>
            </c:numRef>
          </c:val>
        </c:ser>
        <c:ser>
          <c:idx val="2"/>
          <c:order val="3"/>
          <c:tx>
            <c:v>Votre position</c:v>
          </c:tx>
          <c:spPr>
            <a:solidFill>
              <a:schemeClr val="accent4">
                <a:lumMod val="60000"/>
                <a:lumOff val="40000"/>
              </a:schemeClr>
            </a:solidFill>
            <a:ln w="12700">
              <a:solidFill>
                <a:schemeClr val="accent4"/>
              </a:solidFill>
              <a:prstDash val="solid"/>
            </a:ln>
          </c:spPr>
          <c:cat>
            <c:strRef>
              <c:f>Résultats!$BP$75:$BP$83</c:f>
              <c:strCache>
                <c:ptCount val="9"/>
                <c:pt idx="0">
                  <c:v>Politique</c:v>
                </c:pt>
                <c:pt idx="1">
                  <c:v>Pilotage</c:v>
                </c:pt>
                <c:pt idx="2">
                  <c:v>Système documentaire</c:v>
                </c:pt>
                <c:pt idx="3">
                  <c:v>Formation / Information</c:v>
                </c:pt>
                <c:pt idx="4">
                  <c:v>Evaluation</c:v>
                </c:pt>
                <c:pt idx="5">
                  <c:v>Entrée &amp; prescription</c:v>
                </c:pt>
                <c:pt idx="6">
                  <c:v>Dispensation</c:v>
                </c:pt>
                <c:pt idx="7">
                  <c:v>Administration</c:v>
                </c:pt>
                <c:pt idx="8">
                  <c:v>Stockage</c:v>
                </c:pt>
              </c:strCache>
            </c:strRef>
          </c:cat>
          <c:val>
            <c:numRef>
              <c:f>Résultats!$BO$75:$BO$83</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112580864"/>
        <c:axId val="112599040"/>
      </c:radarChart>
      <c:catAx>
        <c:axId val="112580864"/>
        <c:scaling>
          <c:orientation val="minMax"/>
        </c:scaling>
        <c:delete val="0"/>
        <c:axPos val="b"/>
        <c:majorGridlines>
          <c:spPr>
            <a:ln w="3175">
              <a:solidFill>
                <a:schemeClr val="tx1">
                  <a:lumMod val="75000"/>
                  <a:lumOff val="25000"/>
                </a:schemeClr>
              </a:solidFill>
              <a:prstDash val="solid"/>
            </a:ln>
          </c:spPr>
        </c:majorGridlines>
        <c:numFmt formatCode="General" sourceLinked="1"/>
        <c:majorTickMark val="out"/>
        <c:minorTickMark val="none"/>
        <c:tickLblPos val="nextTo"/>
        <c:txPr>
          <a:bodyPr rot="0" vert="horz"/>
          <a:lstStyle/>
          <a:p>
            <a:pPr>
              <a:defRPr sz="1600" b="0" i="0" u="none" strike="noStrike" baseline="0">
                <a:solidFill>
                  <a:srgbClr val="000000"/>
                </a:solidFill>
                <a:latin typeface="Arial Narrow"/>
                <a:ea typeface="Arial Narrow"/>
                <a:cs typeface="Arial Narrow"/>
              </a:defRPr>
            </a:pPr>
            <a:endParaRPr lang="fr-FR"/>
          </a:p>
        </c:txPr>
        <c:crossAx val="112599040"/>
        <c:crosses val="autoZero"/>
        <c:auto val="0"/>
        <c:lblAlgn val="ctr"/>
        <c:lblOffset val="100"/>
        <c:noMultiLvlLbl val="0"/>
      </c:catAx>
      <c:valAx>
        <c:axId val="112599040"/>
        <c:scaling>
          <c:orientation val="minMax"/>
          <c:max val="1.05"/>
          <c:min val="0"/>
        </c:scaling>
        <c:delete val="0"/>
        <c:axPos val="l"/>
        <c:majorGridlines>
          <c:spPr>
            <a:ln w="6350">
              <a:solidFill>
                <a:sysClr val="windowText" lastClr="000000"/>
              </a:solidFill>
              <a:prstDash val="dash"/>
            </a:ln>
          </c:spPr>
        </c:majorGridlines>
        <c:numFmt formatCode="0%" sourceLinked="1"/>
        <c:majorTickMark val="cross"/>
        <c:minorTickMark val="cross"/>
        <c:tickLblPos val="nextTo"/>
        <c:spPr>
          <a:ln w="3175">
            <a:solidFill>
              <a:schemeClr val="tx1">
                <a:lumMod val="75000"/>
                <a:lumOff val="25000"/>
              </a:schemeClr>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112580864"/>
        <c:crosses val="autoZero"/>
        <c:crossBetween val="between"/>
        <c:majorUnit val="0.2"/>
        <c:minorUnit val="0.2"/>
      </c:valAx>
      <c:spPr>
        <a:noFill/>
        <a:ln w="25400">
          <a:noFill/>
        </a:ln>
      </c:spPr>
    </c:plotArea>
    <c:plotVisOnly val="1"/>
    <c:dispBlanksAs val="gap"/>
    <c:showDLblsOverMax val="0"/>
  </c:chart>
  <c:spPr>
    <a:noFill/>
    <a:ln w="9525">
      <a:noFill/>
    </a:ln>
  </c:spPr>
  <c:txPr>
    <a:bodyPr/>
    <a:lstStyle/>
    <a:p>
      <a:pPr>
        <a:defRPr sz="4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472" footer="0.49212598450000472"/>
    <c:pageSetup paperSize="9" orientation="landscape"/>
  </c:printSettings>
</c:chartSpace>
</file>

<file path=xl/diagrams/_rels/data1.xml.rels><?xml version="1.0" encoding="UTF-8" standalone="yes"?>
<Relationships xmlns="http://schemas.openxmlformats.org/package/2006/relationships"><Relationship Id="rId3" Type="http://schemas.openxmlformats.org/officeDocument/2006/relationships/hyperlink" Target="#Identification!A1"/><Relationship Id="rId2" Type="http://schemas.openxmlformats.org/officeDocument/2006/relationships/hyperlink" Target="#'Mode d''emploi'!A1"/><Relationship Id="rId1" Type="http://schemas.openxmlformats.org/officeDocument/2006/relationships/hyperlink" Target="#Accueil!A1"/><Relationship Id="rId5" Type="http://schemas.openxmlformats.org/officeDocument/2006/relationships/hyperlink" Target="#'2 - Prise en charge'!A1"/><Relationship Id="rId4" Type="http://schemas.openxmlformats.org/officeDocument/2006/relationships/hyperlink" Target="#'1 - Management'!A1"/></Relationships>
</file>

<file path=xl/diagrams/_rels/data2.xml.rels><?xml version="1.0" encoding="UTF-8" standalone="yes"?>
<Relationships xmlns="http://schemas.openxmlformats.org/package/2006/relationships"><Relationship Id="rId3" Type="http://schemas.openxmlformats.org/officeDocument/2006/relationships/hyperlink" Target="#Identification!A1"/><Relationship Id="rId2" Type="http://schemas.openxmlformats.org/officeDocument/2006/relationships/hyperlink" Target="#'Mode d''emploi'!A1"/><Relationship Id="rId1" Type="http://schemas.openxmlformats.org/officeDocument/2006/relationships/hyperlink" Target="#Accueil!A1"/><Relationship Id="rId5" Type="http://schemas.openxmlformats.org/officeDocument/2006/relationships/hyperlink" Target="#'2 - Prise en charge'!A1"/><Relationship Id="rId4" Type="http://schemas.openxmlformats.org/officeDocument/2006/relationships/hyperlink" Target="#'1 - Management'!A1"/></Relationships>
</file>

<file path=xl/diagrams/_rels/data3.xml.rels><?xml version="1.0" encoding="UTF-8" standalone="yes"?>
<Relationships xmlns="http://schemas.openxmlformats.org/package/2006/relationships"><Relationship Id="rId3" Type="http://schemas.openxmlformats.org/officeDocument/2006/relationships/hyperlink" Target="#Identification!A1"/><Relationship Id="rId2" Type="http://schemas.openxmlformats.org/officeDocument/2006/relationships/hyperlink" Target="#'Mode d''emploi'!A1"/><Relationship Id="rId1" Type="http://schemas.openxmlformats.org/officeDocument/2006/relationships/hyperlink" Target="#Accueil!A1"/><Relationship Id="rId5" Type="http://schemas.openxmlformats.org/officeDocument/2006/relationships/hyperlink" Target="#'2 - Prise en charge'!A1"/><Relationship Id="rId4" Type="http://schemas.openxmlformats.org/officeDocument/2006/relationships/hyperlink" Target="#'1 - Management'!A1"/></Relationships>
</file>

<file path=xl/diagrams/_rels/data4.xml.rels><?xml version="1.0" encoding="UTF-8" standalone="yes"?>
<Relationships xmlns="http://schemas.openxmlformats.org/package/2006/relationships"><Relationship Id="rId3" Type="http://schemas.openxmlformats.org/officeDocument/2006/relationships/hyperlink" Target="#Identification!A1"/><Relationship Id="rId2" Type="http://schemas.openxmlformats.org/officeDocument/2006/relationships/hyperlink" Target="#'Mode d''emploi'!A1"/><Relationship Id="rId1" Type="http://schemas.openxmlformats.org/officeDocument/2006/relationships/hyperlink" Target="#Accueil!A1"/><Relationship Id="rId5" Type="http://schemas.openxmlformats.org/officeDocument/2006/relationships/hyperlink" Target="#'2 - Prise en charge'!A1"/><Relationship Id="rId4" Type="http://schemas.openxmlformats.org/officeDocument/2006/relationships/hyperlink" Target="#'1 - Management'!A1"/></Relationships>
</file>

<file path=xl/diagrams/_rels/data5.xml.rels><?xml version="1.0" encoding="UTF-8" standalone="yes"?>
<Relationships xmlns="http://schemas.openxmlformats.org/package/2006/relationships"><Relationship Id="rId3" Type="http://schemas.openxmlformats.org/officeDocument/2006/relationships/hyperlink" Target="#R&#233;sultats!A1"/><Relationship Id="rId2" Type="http://schemas.openxmlformats.org/officeDocument/2006/relationships/hyperlink" Target="#Scores!A1"/><Relationship Id="rId1" Type="http://schemas.openxmlformats.org/officeDocument/2006/relationships/hyperlink" Target="#Accueil!A1"/><Relationship Id="rId4" Type="http://schemas.openxmlformats.org/officeDocument/2006/relationships/hyperlink" Target="#Cartographie!A1"/></Relationships>
</file>

<file path=xl/diagrams/_rels/data6.xml.rels><?xml version="1.0" encoding="UTF-8" standalone="yes"?>
<Relationships xmlns="http://schemas.openxmlformats.org/package/2006/relationships"><Relationship Id="rId3" Type="http://schemas.openxmlformats.org/officeDocument/2006/relationships/hyperlink" Target="#R&#233;sultats!A1"/><Relationship Id="rId2" Type="http://schemas.openxmlformats.org/officeDocument/2006/relationships/hyperlink" Target="#Scores!A1"/><Relationship Id="rId1" Type="http://schemas.openxmlformats.org/officeDocument/2006/relationships/hyperlink" Target="#Accueil!A1"/><Relationship Id="rId4" Type="http://schemas.openxmlformats.org/officeDocument/2006/relationships/hyperlink" Target="#Cartographie!A1"/></Relationships>
</file>

<file path=xl/diagrams/_rels/data7.xml.rels><?xml version="1.0" encoding="UTF-8" standalone="yes"?>
<Relationships xmlns="http://schemas.openxmlformats.org/package/2006/relationships"><Relationship Id="rId3" Type="http://schemas.openxmlformats.org/officeDocument/2006/relationships/hyperlink" Target="#R&#233;sultats!A1"/><Relationship Id="rId2" Type="http://schemas.openxmlformats.org/officeDocument/2006/relationships/hyperlink" Target="#Scores!A1"/><Relationship Id="rId1" Type="http://schemas.openxmlformats.org/officeDocument/2006/relationships/hyperlink" Target="#Accueil!A1"/><Relationship Id="rId4" Type="http://schemas.openxmlformats.org/officeDocument/2006/relationships/hyperlink" Target="#Cartographie!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tx2"/>
          </a:solidFill>
        </a:ln>
      </dgm:spPr>
      <dgm:t>
        <a:bodyPr/>
        <a:lstStyle/>
        <a:p>
          <a:r>
            <a:rPr lang="fr-FR" sz="14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100"/>
        </a:p>
      </dgm:t>
    </dgm:pt>
    <dgm:pt modelId="{60E3BD28-B233-4465-B669-5104B4B06422}" type="sibTrans" cxnId="{BC68A987-CB64-436C-81C9-1548411B16DE}">
      <dgm:prSet/>
      <dgm:spPr/>
      <dgm:t>
        <a:bodyPr/>
        <a:lstStyle/>
        <a:p>
          <a:endParaRPr lang="fr-FR" sz="1100"/>
        </a:p>
      </dgm:t>
    </dgm:pt>
    <dgm:pt modelId="{B054B391-12D1-45AC-BC47-DBD192735A46}">
      <dgm:prSet phldrT="[Texte]" custT="1"/>
      <dgm:spPr>
        <a:solidFill>
          <a:schemeClr val="accent6"/>
        </a:solidFill>
        <a:ln>
          <a:solidFill>
            <a:schemeClr val="tx2"/>
          </a:solidFill>
        </a:ln>
      </dgm:spPr>
      <dgm:t>
        <a:bodyPr/>
        <a:lstStyle/>
        <a:p>
          <a:r>
            <a:rPr lang="fr-FR" sz="1600" b="1">
              <a:solidFill>
                <a:sysClr val="windowText" lastClr="000000"/>
              </a:solidFill>
            </a:rPr>
            <a:t>Mode d'emploi</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100"/>
        </a:p>
      </dgm:t>
    </dgm:pt>
    <dgm:pt modelId="{D5379949-A7D1-473C-B9DC-6FE00C6B4606}" type="sibTrans" cxnId="{D8EE4189-767C-46FE-B975-3CAB88B8D4B1}">
      <dgm:prSet/>
      <dgm:spPr/>
      <dgm:t>
        <a:bodyPr/>
        <a:lstStyle/>
        <a:p>
          <a:endParaRPr lang="fr-FR" sz="1100"/>
        </a:p>
      </dgm:t>
    </dgm:pt>
    <dgm:pt modelId="{697B987D-4140-48C3-9072-E90D8E25FB3D}">
      <dgm:prSet phldrT="[Texte]" custT="1"/>
      <dgm:spPr>
        <a:solidFill>
          <a:schemeClr val="accent1">
            <a:lumMod val="75000"/>
          </a:schemeClr>
        </a:solidFill>
        <a:ln>
          <a:solidFill>
            <a:schemeClr val="tx2"/>
          </a:solidFill>
        </a:ln>
      </dgm:spPr>
      <dgm:t>
        <a:bodyPr/>
        <a:lstStyle/>
        <a:p>
          <a:r>
            <a:rPr lang="fr-FR" sz="1400"/>
            <a:t>Identification</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100"/>
        </a:p>
      </dgm:t>
    </dgm:pt>
    <dgm:pt modelId="{82AEE343-D5A2-4A61-A20D-69AF8E8618B5}" type="sibTrans" cxnId="{AAD78DE7-8FCF-41C1-9B49-36432236F1C6}">
      <dgm:prSet/>
      <dgm:spPr/>
      <dgm:t>
        <a:bodyPr/>
        <a:lstStyle/>
        <a:p>
          <a:endParaRPr lang="fr-FR" sz="1100"/>
        </a:p>
      </dgm:t>
    </dgm:pt>
    <dgm:pt modelId="{738A7BDE-3EC9-4EEE-834F-0F1B430396CD}">
      <dgm:prSet custT="1"/>
      <dgm:spPr>
        <a:solidFill>
          <a:schemeClr val="tx2">
            <a:lumMod val="75000"/>
          </a:schemeClr>
        </a:solidFill>
        <a:ln>
          <a:solidFill>
            <a:schemeClr val="tx2"/>
          </a:solidFill>
        </a:ln>
      </dgm:spPr>
      <dgm:t>
        <a:bodyPr/>
        <a:lstStyle/>
        <a:p>
          <a:r>
            <a:rPr lang="fr-FR" sz="1400" b="0"/>
            <a:t>1. Management</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100"/>
        </a:p>
      </dgm:t>
    </dgm:pt>
    <dgm:pt modelId="{67D06CAF-CBD1-4EAD-8EA4-7E8C59184EB4}" type="sibTrans" cxnId="{659A262C-19D9-4516-9082-6B3FBF19D74B}">
      <dgm:prSet/>
      <dgm:spPr/>
      <dgm:t>
        <a:bodyPr/>
        <a:lstStyle/>
        <a:p>
          <a:endParaRPr lang="fr-FR" sz="1100"/>
        </a:p>
      </dgm:t>
    </dgm:pt>
    <dgm:pt modelId="{4245B729-0776-4913-8CE8-3C33A8D49037}">
      <dgm:prSet custT="1"/>
      <dgm:spPr>
        <a:solidFill>
          <a:schemeClr val="tx2">
            <a:lumMod val="75000"/>
          </a:schemeClr>
        </a:solidFill>
        <a:ln>
          <a:solidFill>
            <a:schemeClr val="tx2"/>
          </a:solidFill>
        </a:ln>
      </dgm:spPr>
      <dgm:t>
        <a:bodyPr/>
        <a:lstStyle/>
        <a:p>
          <a:r>
            <a:rPr lang="fr-FR" sz="1400" b="0"/>
            <a:t>2. Prise en charge</a:t>
          </a:r>
        </a:p>
      </dgm:t>
      <dgm:extLst>
        <a:ext uri="{E40237B7-FDA0-4F09-8148-C483321AD2D9}">
          <dgm14:cNvPr xmlns:dgm14="http://schemas.microsoft.com/office/drawing/2010/diagram" id="0" name="">
            <a:hlinkClick xmlns:r="http://schemas.openxmlformats.org/officeDocument/2006/relationships" r:id="rId5"/>
          </dgm14:cNvPr>
        </a:ext>
      </dgm:extLst>
    </dgm:pt>
    <dgm:pt modelId="{0B8C4291-CF23-49B2-B733-AE09943715C4}" type="parTrans" cxnId="{7E4ED19D-8CAD-494B-AF14-63174BE14771}">
      <dgm:prSet/>
      <dgm:spPr/>
      <dgm:t>
        <a:bodyPr/>
        <a:lstStyle/>
        <a:p>
          <a:endParaRPr lang="fr-FR" sz="1100"/>
        </a:p>
      </dgm:t>
    </dgm:pt>
    <dgm:pt modelId="{C4211F42-5D04-4C7B-91D0-1D27D61DF2DB}" type="sibTrans" cxnId="{7E4ED19D-8CAD-494B-AF14-63174BE14771}">
      <dgm:prSet/>
      <dgm:spPr/>
      <dgm:t>
        <a:bodyPr/>
        <a:lstStyle/>
        <a:p>
          <a:endParaRPr lang="fr-FR" sz="11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5">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5">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5">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5">
        <dgm:presLayoutVars>
          <dgm:bulletEnabled val="1"/>
        </dgm:presLayoutVars>
      </dgm:prSet>
      <dgm:spPr/>
      <dgm:t>
        <a:bodyPr/>
        <a:lstStyle/>
        <a:p>
          <a:endParaRPr lang="fr-FR"/>
        </a:p>
      </dgm:t>
    </dgm:pt>
    <dgm:pt modelId="{55DB9E73-11B5-410D-9CF6-6566E88A506E}" type="pres">
      <dgm:prSet presAssocID="{67D06CAF-CBD1-4EAD-8EA4-7E8C59184EB4}" presName="parSpace" presStyleCnt="0"/>
      <dgm:spPr/>
    </dgm:pt>
    <dgm:pt modelId="{7D968FDD-B710-48F5-A743-B50A89B342CC}" type="pres">
      <dgm:prSet presAssocID="{4245B729-0776-4913-8CE8-3C33A8D49037}" presName="parTxOnly" presStyleLbl="node1" presStyleIdx="4" presStyleCnt="5">
        <dgm:presLayoutVars>
          <dgm:bulletEnabled val="1"/>
        </dgm:presLayoutVars>
      </dgm:prSet>
      <dgm:spPr/>
      <dgm:t>
        <a:bodyPr/>
        <a:lstStyle/>
        <a:p>
          <a:endParaRPr lang="fr-FR"/>
        </a:p>
      </dgm:t>
    </dgm:pt>
  </dgm:ptLst>
  <dgm:cxnLst>
    <dgm:cxn modelId="{87941A52-7AEA-4D3B-8321-C2DEA41B6F60}" type="presOf" srcId="{B054B391-12D1-45AC-BC47-DBD192735A46}" destId="{F78DE76B-4178-41D3-8FD0-03050F55944A}" srcOrd="0" destOrd="0" presId="urn:microsoft.com/office/officeart/2005/8/layout/hChevron3"/>
    <dgm:cxn modelId="{C427321A-A317-48CC-A60B-EEA9F8FBE930}" type="presOf" srcId="{68EE98AA-B854-4638-84A7-93F3943D3055}" destId="{93DF3DD2-A2F4-4B0D-AF69-35416BDF0012}" srcOrd="0" destOrd="0" presId="urn:microsoft.com/office/officeart/2005/8/layout/hChevron3"/>
    <dgm:cxn modelId="{B67C9F78-444F-4886-9B62-E51E7654F375}" type="presOf" srcId="{738A7BDE-3EC9-4EEE-834F-0F1B430396CD}" destId="{90D4882F-020A-4D17-98FA-265799D953A4}" srcOrd="0" destOrd="0" presId="urn:microsoft.com/office/officeart/2005/8/layout/hChevron3"/>
    <dgm:cxn modelId="{AAD78DE7-8FCF-41C1-9B49-36432236F1C6}" srcId="{68EE98AA-B854-4638-84A7-93F3943D3055}" destId="{697B987D-4140-48C3-9072-E90D8E25FB3D}" srcOrd="2" destOrd="0" parTransId="{929008DD-09AF-43B2-B19A-E7E14C9FA4DF}" sibTransId="{82AEE343-D5A2-4A61-A20D-69AF8E8618B5}"/>
    <dgm:cxn modelId="{3557F0CF-B065-4373-99D6-720464E9C586}" type="presOf" srcId="{6F654271-60A3-411C-A62C-127E775AB06C}" destId="{D19A9D43-0782-4B52-82DC-56C79502EF56}" srcOrd="0" destOrd="0" presId="urn:microsoft.com/office/officeart/2005/8/layout/hChevron3"/>
    <dgm:cxn modelId="{CA431415-DCC7-43D7-A5A6-CAB936721464}" type="presOf" srcId="{4245B729-0776-4913-8CE8-3C33A8D49037}" destId="{7D968FDD-B710-48F5-A743-B50A89B342CC}" srcOrd="0" destOrd="0" presId="urn:microsoft.com/office/officeart/2005/8/layout/hChevron3"/>
    <dgm:cxn modelId="{659A262C-19D9-4516-9082-6B3FBF19D74B}" srcId="{68EE98AA-B854-4638-84A7-93F3943D3055}" destId="{738A7BDE-3EC9-4EEE-834F-0F1B430396CD}" srcOrd="3" destOrd="0" parTransId="{4C5EE314-DF9B-4D95-BE65-D01A53AE7F0D}" sibTransId="{67D06CAF-CBD1-4EAD-8EA4-7E8C59184EB4}"/>
    <dgm:cxn modelId="{7E4ED19D-8CAD-494B-AF14-63174BE14771}" srcId="{68EE98AA-B854-4638-84A7-93F3943D3055}" destId="{4245B729-0776-4913-8CE8-3C33A8D49037}" srcOrd="4" destOrd="0" parTransId="{0B8C4291-CF23-49B2-B733-AE09943715C4}" sibTransId="{C4211F42-5D04-4C7B-91D0-1D27D61DF2DB}"/>
    <dgm:cxn modelId="{D8EE4189-767C-46FE-B975-3CAB88B8D4B1}" srcId="{68EE98AA-B854-4638-84A7-93F3943D3055}" destId="{B054B391-12D1-45AC-BC47-DBD192735A46}" srcOrd="1" destOrd="0" parTransId="{9E5CA9BB-64EF-4EF7-85CB-01C8862F97AF}" sibTransId="{D5379949-A7D1-473C-B9DC-6FE00C6B4606}"/>
    <dgm:cxn modelId="{BC68A987-CB64-436C-81C9-1548411B16DE}" srcId="{68EE98AA-B854-4638-84A7-93F3943D3055}" destId="{6F654271-60A3-411C-A62C-127E775AB06C}" srcOrd="0" destOrd="0" parTransId="{6B3E6955-4DB6-4984-9385-41169735B5E4}" sibTransId="{60E3BD28-B233-4465-B669-5104B4B06422}"/>
    <dgm:cxn modelId="{D0B5DF8E-2A8A-4936-ACC3-691BEF7CD7A8}" type="presOf" srcId="{697B987D-4140-48C3-9072-E90D8E25FB3D}" destId="{D1FABA35-D926-4ECE-83FC-494AA2F8298A}" srcOrd="0" destOrd="0" presId="urn:microsoft.com/office/officeart/2005/8/layout/hChevron3"/>
    <dgm:cxn modelId="{DEFB1B4B-B08C-4A8A-B353-F7952BAC3DCC}" type="presParOf" srcId="{93DF3DD2-A2F4-4B0D-AF69-35416BDF0012}" destId="{D19A9D43-0782-4B52-82DC-56C79502EF56}" srcOrd="0" destOrd="0" presId="urn:microsoft.com/office/officeart/2005/8/layout/hChevron3"/>
    <dgm:cxn modelId="{F9CD1F56-746E-4190-A101-AEF9C9F23D9F}" type="presParOf" srcId="{93DF3DD2-A2F4-4B0D-AF69-35416BDF0012}" destId="{FD379B6D-B3A2-47AE-ADBD-4C4712609542}" srcOrd="1" destOrd="0" presId="urn:microsoft.com/office/officeart/2005/8/layout/hChevron3"/>
    <dgm:cxn modelId="{BAD64140-467C-449E-88BF-D12A9A84ED84}" type="presParOf" srcId="{93DF3DD2-A2F4-4B0D-AF69-35416BDF0012}" destId="{F78DE76B-4178-41D3-8FD0-03050F55944A}" srcOrd="2" destOrd="0" presId="urn:microsoft.com/office/officeart/2005/8/layout/hChevron3"/>
    <dgm:cxn modelId="{5D8880D2-AB36-4CD2-B7A2-A42575E5A51B}" type="presParOf" srcId="{93DF3DD2-A2F4-4B0D-AF69-35416BDF0012}" destId="{D4A386F2-D6CB-4EF3-BE9B-2AB1EE093EFF}" srcOrd="3" destOrd="0" presId="urn:microsoft.com/office/officeart/2005/8/layout/hChevron3"/>
    <dgm:cxn modelId="{50AE8F33-9AB9-4D3C-8744-877C778157FB}" type="presParOf" srcId="{93DF3DD2-A2F4-4B0D-AF69-35416BDF0012}" destId="{D1FABA35-D926-4ECE-83FC-494AA2F8298A}" srcOrd="4" destOrd="0" presId="urn:microsoft.com/office/officeart/2005/8/layout/hChevron3"/>
    <dgm:cxn modelId="{22AAD954-87F3-4FAC-99CA-8EC746E0D9A8}" type="presParOf" srcId="{93DF3DD2-A2F4-4B0D-AF69-35416BDF0012}" destId="{64425079-8978-4790-81CD-08A2140A5FB7}" srcOrd="5" destOrd="0" presId="urn:microsoft.com/office/officeart/2005/8/layout/hChevron3"/>
    <dgm:cxn modelId="{AEB2D93C-4C64-4B87-A2AF-8910C8A828DD}" type="presParOf" srcId="{93DF3DD2-A2F4-4B0D-AF69-35416BDF0012}" destId="{90D4882F-020A-4D17-98FA-265799D953A4}" srcOrd="6" destOrd="0" presId="urn:microsoft.com/office/officeart/2005/8/layout/hChevron3"/>
    <dgm:cxn modelId="{42CD1CB5-1238-4575-88AD-AC638A739113}" type="presParOf" srcId="{93DF3DD2-A2F4-4B0D-AF69-35416BDF0012}" destId="{55DB9E73-11B5-410D-9CF6-6566E88A506E}" srcOrd="7" destOrd="0" presId="urn:microsoft.com/office/officeart/2005/8/layout/hChevron3"/>
    <dgm:cxn modelId="{A781A93C-A8ED-4BFE-976A-7F6F45759D82}" type="presParOf" srcId="{93DF3DD2-A2F4-4B0D-AF69-35416BDF0012}" destId="{7D968FDD-B710-48F5-A743-B50A89B342CC}" srcOrd="8"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tx2"/>
          </a:solidFill>
        </a:ln>
      </dgm:spPr>
      <dgm:t>
        <a:bodyPr/>
        <a:lstStyle/>
        <a:p>
          <a:r>
            <a:rPr lang="fr-FR" sz="14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100"/>
        </a:p>
      </dgm:t>
    </dgm:pt>
    <dgm:pt modelId="{60E3BD28-B233-4465-B669-5104B4B06422}" type="sibTrans" cxnId="{BC68A987-CB64-436C-81C9-1548411B16DE}">
      <dgm:prSet/>
      <dgm:spPr/>
      <dgm:t>
        <a:bodyPr/>
        <a:lstStyle/>
        <a:p>
          <a:endParaRPr lang="fr-FR" sz="1100"/>
        </a:p>
      </dgm:t>
    </dgm:pt>
    <dgm:pt modelId="{B054B391-12D1-45AC-BC47-DBD192735A46}">
      <dgm:prSet phldrT="[Texte]" custT="1"/>
      <dgm:spPr>
        <a:solidFill>
          <a:schemeClr val="accent1">
            <a:lumMod val="40000"/>
            <a:lumOff val="60000"/>
          </a:schemeClr>
        </a:solidFill>
        <a:ln>
          <a:solidFill>
            <a:schemeClr val="tx2"/>
          </a:solidFill>
        </a:ln>
      </dgm:spPr>
      <dgm:t>
        <a:bodyPr/>
        <a:lstStyle/>
        <a:p>
          <a:r>
            <a:rPr lang="fr-FR" sz="1400">
              <a:solidFill>
                <a:sysClr val="windowText" lastClr="000000"/>
              </a:solidFill>
            </a:rPr>
            <a:t>Mode d'emploi</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100"/>
        </a:p>
      </dgm:t>
    </dgm:pt>
    <dgm:pt modelId="{D5379949-A7D1-473C-B9DC-6FE00C6B4606}" type="sibTrans" cxnId="{D8EE4189-767C-46FE-B975-3CAB88B8D4B1}">
      <dgm:prSet/>
      <dgm:spPr/>
      <dgm:t>
        <a:bodyPr/>
        <a:lstStyle/>
        <a:p>
          <a:endParaRPr lang="fr-FR" sz="1100"/>
        </a:p>
      </dgm:t>
    </dgm:pt>
    <dgm:pt modelId="{697B987D-4140-48C3-9072-E90D8E25FB3D}">
      <dgm:prSet phldrT="[Texte]" custT="1"/>
      <dgm:spPr>
        <a:solidFill>
          <a:schemeClr val="accent6"/>
        </a:solidFill>
        <a:ln>
          <a:solidFill>
            <a:schemeClr val="tx2"/>
          </a:solidFill>
        </a:ln>
      </dgm:spPr>
      <dgm:t>
        <a:bodyPr/>
        <a:lstStyle/>
        <a:p>
          <a:r>
            <a:rPr lang="fr-FR" sz="1600" b="1"/>
            <a:t>Identification</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100"/>
        </a:p>
      </dgm:t>
    </dgm:pt>
    <dgm:pt modelId="{82AEE343-D5A2-4A61-A20D-69AF8E8618B5}" type="sibTrans" cxnId="{AAD78DE7-8FCF-41C1-9B49-36432236F1C6}">
      <dgm:prSet/>
      <dgm:spPr/>
      <dgm:t>
        <a:bodyPr/>
        <a:lstStyle/>
        <a:p>
          <a:endParaRPr lang="fr-FR" sz="1100"/>
        </a:p>
      </dgm:t>
    </dgm:pt>
    <dgm:pt modelId="{738A7BDE-3EC9-4EEE-834F-0F1B430396CD}">
      <dgm:prSet custT="1"/>
      <dgm:spPr>
        <a:solidFill>
          <a:schemeClr val="tx2">
            <a:lumMod val="75000"/>
          </a:schemeClr>
        </a:solidFill>
        <a:ln>
          <a:solidFill>
            <a:schemeClr val="tx2"/>
          </a:solidFill>
        </a:ln>
      </dgm:spPr>
      <dgm:t>
        <a:bodyPr/>
        <a:lstStyle/>
        <a:p>
          <a:r>
            <a:rPr lang="fr-FR" sz="1400" b="0"/>
            <a:t>1. Management</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100"/>
        </a:p>
      </dgm:t>
    </dgm:pt>
    <dgm:pt modelId="{67D06CAF-CBD1-4EAD-8EA4-7E8C59184EB4}" type="sibTrans" cxnId="{659A262C-19D9-4516-9082-6B3FBF19D74B}">
      <dgm:prSet/>
      <dgm:spPr/>
      <dgm:t>
        <a:bodyPr/>
        <a:lstStyle/>
        <a:p>
          <a:endParaRPr lang="fr-FR" sz="1100"/>
        </a:p>
      </dgm:t>
    </dgm:pt>
    <dgm:pt modelId="{4245B729-0776-4913-8CE8-3C33A8D49037}">
      <dgm:prSet custT="1"/>
      <dgm:spPr>
        <a:solidFill>
          <a:schemeClr val="tx2">
            <a:lumMod val="75000"/>
          </a:schemeClr>
        </a:solidFill>
        <a:ln>
          <a:solidFill>
            <a:schemeClr val="tx2"/>
          </a:solidFill>
        </a:ln>
      </dgm:spPr>
      <dgm:t>
        <a:bodyPr/>
        <a:lstStyle/>
        <a:p>
          <a:r>
            <a:rPr lang="fr-FR" sz="1400" b="0"/>
            <a:t>2. Prise en charge</a:t>
          </a:r>
        </a:p>
      </dgm:t>
      <dgm:extLst>
        <a:ext uri="{E40237B7-FDA0-4F09-8148-C483321AD2D9}">
          <dgm14:cNvPr xmlns:dgm14="http://schemas.microsoft.com/office/drawing/2010/diagram" id="0" name="">
            <a:hlinkClick xmlns:r="http://schemas.openxmlformats.org/officeDocument/2006/relationships" r:id="rId5"/>
          </dgm14:cNvPr>
        </a:ext>
      </dgm:extLst>
    </dgm:pt>
    <dgm:pt modelId="{0B8C4291-CF23-49B2-B733-AE09943715C4}" type="parTrans" cxnId="{7E4ED19D-8CAD-494B-AF14-63174BE14771}">
      <dgm:prSet/>
      <dgm:spPr/>
      <dgm:t>
        <a:bodyPr/>
        <a:lstStyle/>
        <a:p>
          <a:endParaRPr lang="fr-FR" sz="1100"/>
        </a:p>
      </dgm:t>
    </dgm:pt>
    <dgm:pt modelId="{C4211F42-5D04-4C7B-91D0-1D27D61DF2DB}" type="sibTrans" cxnId="{7E4ED19D-8CAD-494B-AF14-63174BE14771}">
      <dgm:prSet/>
      <dgm:spPr/>
      <dgm:t>
        <a:bodyPr/>
        <a:lstStyle/>
        <a:p>
          <a:endParaRPr lang="fr-FR" sz="11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5">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5">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5">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5">
        <dgm:presLayoutVars>
          <dgm:bulletEnabled val="1"/>
        </dgm:presLayoutVars>
      </dgm:prSet>
      <dgm:spPr/>
      <dgm:t>
        <a:bodyPr/>
        <a:lstStyle/>
        <a:p>
          <a:endParaRPr lang="fr-FR"/>
        </a:p>
      </dgm:t>
    </dgm:pt>
    <dgm:pt modelId="{55DB9E73-11B5-410D-9CF6-6566E88A506E}" type="pres">
      <dgm:prSet presAssocID="{67D06CAF-CBD1-4EAD-8EA4-7E8C59184EB4}" presName="parSpace" presStyleCnt="0"/>
      <dgm:spPr/>
    </dgm:pt>
    <dgm:pt modelId="{7D968FDD-B710-48F5-A743-B50A89B342CC}" type="pres">
      <dgm:prSet presAssocID="{4245B729-0776-4913-8CE8-3C33A8D49037}" presName="parTxOnly" presStyleLbl="node1" presStyleIdx="4" presStyleCnt="5">
        <dgm:presLayoutVars>
          <dgm:bulletEnabled val="1"/>
        </dgm:presLayoutVars>
      </dgm:prSet>
      <dgm:spPr/>
      <dgm:t>
        <a:bodyPr/>
        <a:lstStyle/>
        <a:p>
          <a:endParaRPr lang="fr-FR"/>
        </a:p>
      </dgm:t>
    </dgm:pt>
  </dgm:ptLst>
  <dgm:cxnLst>
    <dgm:cxn modelId="{DD1F4D08-15D1-444C-8BD0-D6061F244B99}" type="presOf" srcId="{6F654271-60A3-411C-A62C-127E775AB06C}" destId="{D19A9D43-0782-4B52-82DC-56C79502EF56}" srcOrd="0" destOrd="0" presId="urn:microsoft.com/office/officeart/2005/8/layout/hChevron3"/>
    <dgm:cxn modelId="{2D54F1D4-0183-40DC-BBF1-613F87D651E8}" type="presOf" srcId="{B054B391-12D1-45AC-BC47-DBD192735A46}" destId="{F78DE76B-4178-41D3-8FD0-03050F55944A}" srcOrd="0" destOrd="0" presId="urn:microsoft.com/office/officeart/2005/8/layout/hChevron3"/>
    <dgm:cxn modelId="{AAD78DE7-8FCF-41C1-9B49-36432236F1C6}" srcId="{68EE98AA-B854-4638-84A7-93F3943D3055}" destId="{697B987D-4140-48C3-9072-E90D8E25FB3D}" srcOrd="2" destOrd="0" parTransId="{929008DD-09AF-43B2-B19A-E7E14C9FA4DF}" sibTransId="{82AEE343-D5A2-4A61-A20D-69AF8E8618B5}"/>
    <dgm:cxn modelId="{BCA4CC80-4B59-456A-815F-50E15B15BE25}" type="presOf" srcId="{4245B729-0776-4913-8CE8-3C33A8D49037}" destId="{7D968FDD-B710-48F5-A743-B50A89B342CC}" srcOrd="0" destOrd="0" presId="urn:microsoft.com/office/officeart/2005/8/layout/hChevron3"/>
    <dgm:cxn modelId="{0E2A979E-CE60-430B-BFDB-306F144CF5EE}" type="presOf" srcId="{738A7BDE-3EC9-4EEE-834F-0F1B430396CD}" destId="{90D4882F-020A-4D17-98FA-265799D953A4}" srcOrd="0" destOrd="0" presId="urn:microsoft.com/office/officeart/2005/8/layout/hChevron3"/>
    <dgm:cxn modelId="{8343EADD-68B9-47F6-8667-E9192724D99B}" type="presOf" srcId="{68EE98AA-B854-4638-84A7-93F3943D3055}" destId="{93DF3DD2-A2F4-4B0D-AF69-35416BDF0012}" srcOrd="0" destOrd="0" presId="urn:microsoft.com/office/officeart/2005/8/layout/hChevron3"/>
    <dgm:cxn modelId="{659A262C-19D9-4516-9082-6B3FBF19D74B}" srcId="{68EE98AA-B854-4638-84A7-93F3943D3055}" destId="{738A7BDE-3EC9-4EEE-834F-0F1B430396CD}" srcOrd="3" destOrd="0" parTransId="{4C5EE314-DF9B-4D95-BE65-D01A53AE7F0D}" sibTransId="{67D06CAF-CBD1-4EAD-8EA4-7E8C59184EB4}"/>
    <dgm:cxn modelId="{7E4ED19D-8CAD-494B-AF14-63174BE14771}" srcId="{68EE98AA-B854-4638-84A7-93F3943D3055}" destId="{4245B729-0776-4913-8CE8-3C33A8D49037}" srcOrd="4" destOrd="0" parTransId="{0B8C4291-CF23-49B2-B733-AE09943715C4}" sibTransId="{C4211F42-5D04-4C7B-91D0-1D27D61DF2DB}"/>
    <dgm:cxn modelId="{FAACD035-FA66-4E3C-9364-AF18ECFC752D}" type="presOf" srcId="{697B987D-4140-48C3-9072-E90D8E25FB3D}" destId="{D1FABA35-D926-4ECE-83FC-494AA2F8298A}" srcOrd="0" destOrd="0" presId="urn:microsoft.com/office/officeart/2005/8/layout/hChevron3"/>
    <dgm:cxn modelId="{D8EE4189-767C-46FE-B975-3CAB88B8D4B1}" srcId="{68EE98AA-B854-4638-84A7-93F3943D3055}" destId="{B054B391-12D1-45AC-BC47-DBD192735A46}" srcOrd="1" destOrd="0" parTransId="{9E5CA9BB-64EF-4EF7-85CB-01C8862F97AF}" sibTransId="{D5379949-A7D1-473C-B9DC-6FE00C6B4606}"/>
    <dgm:cxn modelId="{BC68A987-CB64-436C-81C9-1548411B16DE}" srcId="{68EE98AA-B854-4638-84A7-93F3943D3055}" destId="{6F654271-60A3-411C-A62C-127E775AB06C}" srcOrd="0" destOrd="0" parTransId="{6B3E6955-4DB6-4984-9385-41169735B5E4}" sibTransId="{60E3BD28-B233-4465-B669-5104B4B06422}"/>
    <dgm:cxn modelId="{C4C535E0-D9C2-45EA-BD30-0EA6F4799858}" type="presParOf" srcId="{93DF3DD2-A2F4-4B0D-AF69-35416BDF0012}" destId="{D19A9D43-0782-4B52-82DC-56C79502EF56}" srcOrd="0" destOrd="0" presId="urn:microsoft.com/office/officeart/2005/8/layout/hChevron3"/>
    <dgm:cxn modelId="{D46951DE-E10E-4F62-B48D-EEAABE643232}" type="presParOf" srcId="{93DF3DD2-A2F4-4B0D-AF69-35416BDF0012}" destId="{FD379B6D-B3A2-47AE-ADBD-4C4712609542}" srcOrd="1" destOrd="0" presId="urn:microsoft.com/office/officeart/2005/8/layout/hChevron3"/>
    <dgm:cxn modelId="{8C2118B5-9116-4B8B-AB8A-F56730792814}" type="presParOf" srcId="{93DF3DD2-A2F4-4B0D-AF69-35416BDF0012}" destId="{F78DE76B-4178-41D3-8FD0-03050F55944A}" srcOrd="2" destOrd="0" presId="urn:microsoft.com/office/officeart/2005/8/layout/hChevron3"/>
    <dgm:cxn modelId="{047D57E4-4AB1-46F0-995B-616CD463817F}" type="presParOf" srcId="{93DF3DD2-A2F4-4B0D-AF69-35416BDF0012}" destId="{D4A386F2-D6CB-4EF3-BE9B-2AB1EE093EFF}" srcOrd="3" destOrd="0" presId="urn:microsoft.com/office/officeart/2005/8/layout/hChevron3"/>
    <dgm:cxn modelId="{D3151346-F6CF-4B8B-8162-0C1BB33EE1A8}" type="presParOf" srcId="{93DF3DD2-A2F4-4B0D-AF69-35416BDF0012}" destId="{D1FABA35-D926-4ECE-83FC-494AA2F8298A}" srcOrd="4" destOrd="0" presId="urn:microsoft.com/office/officeart/2005/8/layout/hChevron3"/>
    <dgm:cxn modelId="{C2BA23BE-63B7-402F-B723-1F65BE8D4DA7}" type="presParOf" srcId="{93DF3DD2-A2F4-4B0D-AF69-35416BDF0012}" destId="{64425079-8978-4790-81CD-08A2140A5FB7}" srcOrd="5" destOrd="0" presId="urn:microsoft.com/office/officeart/2005/8/layout/hChevron3"/>
    <dgm:cxn modelId="{E4430626-59DE-4820-AA6B-03C79DCF65BF}" type="presParOf" srcId="{93DF3DD2-A2F4-4B0D-AF69-35416BDF0012}" destId="{90D4882F-020A-4D17-98FA-265799D953A4}" srcOrd="6" destOrd="0" presId="urn:microsoft.com/office/officeart/2005/8/layout/hChevron3"/>
    <dgm:cxn modelId="{C747BA2C-DC04-4662-879F-C4B7035BF5CB}" type="presParOf" srcId="{93DF3DD2-A2F4-4B0D-AF69-35416BDF0012}" destId="{55DB9E73-11B5-410D-9CF6-6566E88A506E}" srcOrd="7" destOrd="0" presId="urn:microsoft.com/office/officeart/2005/8/layout/hChevron3"/>
    <dgm:cxn modelId="{D862E53D-ACA0-4F1C-8F7B-4586F45A22B9}" type="presParOf" srcId="{93DF3DD2-A2F4-4B0D-AF69-35416BDF0012}" destId="{7D968FDD-B710-48F5-A743-B50A89B342CC}" srcOrd="8"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tx2"/>
          </a:solidFill>
        </a:ln>
      </dgm:spPr>
      <dgm:t>
        <a:bodyPr/>
        <a:lstStyle/>
        <a:p>
          <a:r>
            <a:rPr lang="fr-FR" sz="14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100"/>
        </a:p>
      </dgm:t>
    </dgm:pt>
    <dgm:pt modelId="{60E3BD28-B233-4465-B669-5104B4B06422}" type="sibTrans" cxnId="{BC68A987-CB64-436C-81C9-1548411B16DE}">
      <dgm:prSet/>
      <dgm:spPr/>
      <dgm:t>
        <a:bodyPr/>
        <a:lstStyle/>
        <a:p>
          <a:endParaRPr lang="fr-FR" sz="1100"/>
        </a:p>
      </dgm:t>
    </dgm:pt>
    <dgm:pt modelId="{B054B391-12D1-45AC-BC47-DBD192735A46}">
      <dgm:prSet phldrT="[Texte]" custT="1"/>
      <dgm:spPr>
        <a:solidFill>
          <a:schemeClr val="accent1">
            <a:lumMod val="40000"/>
            <a:lumOff val="60000"/>
          </a:schemeClr>
        </a:solidFill>
        <a:ln>
          <a:solidFill>
            <a:schemeClr val="tx2"/>
          </a:solidFill>
        </a:ln>
      </dgm:spPr>
      <dgm:t>
        <a:bodyPr/>
        <a:lstStyle/>
        <a:p>
          <a:r>
            <a:rPr lang="fr-FR" sz="1400">
              <a:solidFill>
                <a:sysClr val="windowText" lastClr="000000"/>
              </a:solidFill>
            </a:rPr>
            <a:t>Mode d'emploi</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100"/>
        </a:p>
      </dgm:t>
    </dgm:pt>
    <dgm:pt modelId="{D5379949-A7D1-473C-B9DC-6FE00C6B4606}" type="sibTrans" cxnId="{D8EE4189-767C-46FE-B975-3CAB88B8D4B1}">
      <dgm:prSet/>
      <dgm:spPr/>
      <dgm:t>
        <a:bodyPr/>
        <a:lstStyle/>
        <a:p>
          <a:endParaRPr lang="fr-FR" sz="1100"/>
        </a:p>
      </dgm:t>
    </dgm:pt>
    <dgm:pt modelId="{697B987D-4140-48C3-9072-E90D8E25FB3D}">
      <dgm:prSet phldrT="[Texte]" custT="1"/>
      <dgm:spPr>
        <a:solidFill>
          <a:schemeClr val="accent1">
            <a:lumMod val="75000"/>
          </a:schemeClr>
        </a:solidFill>
        <a:ln>
          <a:solidFill>
            <a:schemeClr val="tx2"/>
          </a:solidFill>
        </a:ln>
      </dgm:spPr>
      <dgm:t>
        <a:bodyPr/>
        <a:lstStyle/>
        <a:p>
          <a:r>
            <a:rPr lang="fr-FR" sz="1400"/>
            <a:t>Identification</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100"/>
        </a:p>
      </dgm:t>
    </dgm:pt>
    <dgm:pt modelId="{82AEE343-D5A2-4A61-A20D-69AF8E8618B5}" type="sibTrans" cxnId="{AAD78DE7-8FCF-41C1-9B49-36432236F1C6}">
      <dgm:prSet/>
      <dgm:spPr/>
      <dgm:t>
        <a:bodyPr/>
        <a:lstStyle/>
        <a:p>
          <a:endParaRPr lang="fr-FR" sz="1100"/>
        </a:p>
      </dgm:t>
    </dgm:pt>
    <dgm:pt modelId="{738A7BDE-3EC9-4EEE-834F-0F1B430396CD}">
      <dgm:prSet custT="1"/>
      <dgm:spPr>
        <a:solidFill>
          <a:schemeClr val="accent6"/>
        </a:solidFill>
        <a:ln>
          <a:solidFill>
            <a:schemeClr val="tx2"/>
          </a:solidFill>
        </a:ln>
      </dgm:spPr>
      <dgm:t>
        <a:bodyPr/>
        <a:lstStyle/>
        <a:p>
          <a:r>
            <a:rPr lang="fr-FR" sz="1600" b="1"/>
            <a:t>1. Management</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100"/>
        </a:p>
      </dgm:t>
    </dgm:pt>
    <dgm:pt modelId="{67D06CAF-CBD1-4EAD-8EA4-7E8C59184EB4}" type="sibTrans" cxnId="{659A262C-19D9-4516-9082-6B3FBF19D74B}">
      <dgm:prSet/>
      <dgm:spPr/>
      <dgm:t>
        <a:bodyPr/>
        <a:lstStyle/>
        <a:p>
          <a:endParaRPr lang="fr-FR" sz="1100"/>
        </a:p>
      </dgm:t>
    </dgm:pt>
    <dgm:pt modelId="{4245B729-0776-4913-8CE8-3C33A8D49037}">
      <dgm:prSet custT="1"/>
      <dgm:spPr>
        <a:solidFill>
          <a:schemeClr val="tx2">
            <a:lumMod val="75000"/>
          </a:schemeClr>
        </a:solidFill>
        <a:ln>
          <a:solidFill>
            <a:schemeClr val="tx2"/>
          </a:solidFill>
        </a:ln>
      </dgm:spPr>
      <dgm:t>
        <a:bodyPr/>
        <a:lstStyle/>
        <a:p>
          <a:r>
            <a:rPr lang="fr-FR" sz="1400" b="0"/>
            <a:t>2. Prise en charge</a:t>
          </a:r>
        </a:p>
      </dgm:t>
      <dgm:extLst>
        <a:ext uri="{E40237B7-FDA0-4F09-8148-C483321AD2D9}">
          <dgm14:cNvPr xmlns:dgm14="http://schemas.microsoft.com/office/drawing/2010/diagram" id="0" name="">
            <a:hlinkClick xmlns:r="http://schemas.openxmlformats.org/officeDocument/2006/relationships" r:id="rId5"/>
          </dgm14:cNvPr>
        </a:ext>
      </dgm:extLst>
    </dgm:pt>
    <dgm:pt modelId="{0B8C4291-CF23-49B2-B733-AE09943715C4}" type="parTrans" cxnId="{7E4ED19D-8CAD-494B-AF14-63174BE14771}">
      <dgm:prSet/>
      <dgm:spPr/>
      <dgm:t>
        <a:bodyPr/>
        <a:lstStyle/>
        <a:p>
          <a:endParaRPr lang="fr-FR" sz="1100"/>
        </a:p>
      </dgm:t>
    </dgm:pt>
    <dgm:pt modelId="{C4211F42-5D04-4C7B-91D0-1D27D61DF2DB}" type="sibTrans" cxnId="{7E4ED19D-8CAD-494B-AF14-63174BE14771}">
      <dgm:prSet/>
      <dgm:spPr/>
      <dgm:t>
        <a:bodyPr/>
        <a:lstStyle/>
        <a:p>
          <a:endParaRPr lang="fr-FR" sz="11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5">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5">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5">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5">
        <dgm:presLayoutVars>
          <dgm:bulletEnabled val="1"/>
        </dgm:presLayoutVars>
      </dgm:prSet>
      <dgm:spPr/>
      <dgm:t>
        <a:bodyPr/>
        <a:lstStyle/>
        <a:p>
          <a:endParaRPr lang="fr-FR"/>
        </a:p>
      </dgm:t>
    </dgm:pt>
    <dgm:pt modelId="{55DB9E73-11B5-410D-9CF6-6566E88A506E}" type="pres">
      <dgm:prSet presAssocID="{67D06CAF-CBD1-4EAD-8EA4-7E8C59184EB4}" presName="parSpace" presStyleCnt="0"/>
      <dgm:spPr/>
    </dgm:pt>
    <dgm:pt modelId="{7D968FDD-B710-48F5-A743-B50A89B342CC}" type="pres">
      <dgm:prSet presAssocID="{4245B729-0776-4913-8CE8-3C33A8D49037}" presName="parTxOnly" presStyleLbl="node1" presStyleIdx="4" presStyleCnt="5">
        <dgm:presLayoutVars>
          <dgm:bulletEnabled val="1"/>
        </dgm:presLayoutVars>
      </dgm:prSet>
      <dgm:spPr/>
      <dgm:t>
        <a:bodyPr/>
        <a:lstStyle/>
        <a:p>
          <a:endParaRPr lang="fr-FR"/>
        </a:p>
      </dgm:t>
    </dgm:pt>
  </dgm:ptLst>
  <dgm:cxnLst>
    <dgm:cxn modelId="{D8EE4189-767C-46FE-B975-3CAB88B8D4B1}" srcId="{68EE98AA-B854-4638-84A7-93F3943D3055}" destId="{B054B391-12D1-45AC-BC47-DBD192735A46}" srcOrd="1" destOrd="0" parTransId="{9E5CA9BB-64EF-4EF7-85CB-01C8862F97AF}" sibTransId="{D5379949-A7D1-473C-B9DC-6FE00C6B4606}"/>
    <dgm:cxn modelId="{AAD78DE7-8FCF-41C1-9B49-36432236F1C6}" srcId="{68EE98AA-B854-4638-84A7-93F3943D3055}" destId="{697B987D-4140-48C3-9072-E90D8E25FB3D}" srcOrd="2" destOrd="0" parTransId="{929008DD-09AF-43B2-B19A-E7E14C9FA4DF}" sibTransId="{82AEE343-D5A2-4A61-A20D-69AF8E8618B5}"/>
    <dgm:cxn modelId="{4FC46241-55BE-4864-AE8D-77C00AAE5AC4}" type="presOf" srcId="{4245B729-0776-4913-8CE8-3C33A8D49037}" destId="{7D968FDD-B710-48F5-A743-B50A89B342CC}" srcOrd="0" destOrd="0" presId="urn:microsoft.com/office/officeart/2005/8/layout/hChevron3"/>
    <dgm:cxn modelId="{505A1709-C459-43B2-8378-B66670EB1D38}" type="presOf" srcId="{738A7BDE-3EC9-4EEE-834F-0F1B430396CD}" destId="{90D4882F-020A-4D17-98FA-265799D953A4}" srcOrd="0" destOrd="0" presId="urn:microsoft.com/office/officeart/2005/8/layout/hChevron3"/>
    <dgm:cxn modelId="{AD6C6A77-D234-40C3-92B8-4A2A59FB81F2}" type="presOf" srcId="{B054B391-12D1-45AC-BC47-DBD192735A46}" destId="{F78DE76B-4178-41D3-8FD0-03050F55944A}" srcOrd="0" destOrd="0" presId="urn:microsoft.com/office/officeart/2005/8/layout/hChevron3"/>
    <dgm:cxn modelId="{4BA4436D-2143-4874-8712-8A4DA85F10F9}" type="presOf" srcId="{6F654271-60A3-411C-A62C-127E775AB06C}" destId="{D19A9D43-0782-4B52-82DC-56C79502EF56}" srcOrd="0" destOrd="0" presId="urn:microsoft.com/office/officeart/2005/8/layout/hChevron3"/>
    <dgm:cxn modelId="{7E4ED19D-8CAD-494B-AF14-63174BE14771}" srcId="{68EE98AA-B854-4638-84A7-93F3943D3055}" destId="{4245B729-0776-4913-8CE8-3C33A8D49037}" srcOrd="4" destOrd="0" parTransId="{0B8C4291-CF23-49B2-B733-AE09943715C4}" sibTransId="{C4211F42-5D04-4C7B-91D0-1D27D61DF2DB}"/>
    <dgm:cxn modelId="{659A262C-19D9-4516-9082-6B3FBF19D74B}" srcId="{68EE98AA-B854-4638-84A7-93F3943D3055}" destId="{738A7BDE-3EC9-4EEE-834F-0F1B430396CD}" srcOrd="3" destOrd="0" parTransId="{4C5EE314-DF9B-4D95-BE65-D01A53AE7F0D}" sibTransId="{67D06CAF-CBD1-4EAD-8EA4-7E8C59184EB4}"/>
    <dgm:cxn modelId="{C6FF4129-5D26-4AA3-8A0C-EB31A067CE7B}" type="presOf" srcId="{697B987D-4140-48C3-9072-E90D8E25FB3D}" destId="{D1FABA35-D926-4ECE-83FC-494AA2F8298A}" srcOrd="0" destOrd="0" presId="urn:microsoft.com/office/officeart/2005/8/layout/hChevron3"/>
    <dgm:cxn modelId="{40674DA1-665B-4E4D-BBF9-F96D96C2B7A6}" type="presOf" srcId="{68EE98AA-B854-4638-84A7-93F3943D3055}" destId="{93DF3DD2-A2F4-4B0D-AF69-35416BDF0012}" srcOrd="0" destOrd="0" presId="urn:microsoft.com/office/officeart/2005/8/layout/hChevron3"/>
    <dgm:cxn modelId="{BC68A987-CB64-436C-81C9-1548411B16DE}" srcId="{68EE98AA-B854-4638-84A7-93F3943D3055}" destId="{6F654271-60A3-411C-A62C-127E775AB06C}" srcOrd="0" destOrd="0" parTransId="{6B3E6955-4DB6-4984-9385-41169735B5E4}" sibTransId="{60E3BD28-B233-4465-B669-5104B4B06422}"/>
    <dgm:cxn modelId="{20D92AAC-B143-414E-8C41-EBD85F8081E4}" type="presParOf" srcId="{93DF3DD2-A2F4-4B0D-AF69-35416BDF0012}" destId="{D19A9D43-0782-4B52-82DC-56C79502EF56}" srcOrd="0" destOrd="0" presId="urn:microsoft.com/office/officeart/2005/8/layout/hChevron3"/>
    <dgm:cxn modelId="{6A1A8BBE-036B-4532-A103-0218A13646DB}" type="presParOf" srcId="{93DF3DD2-A2F4-4B0D-AF69-35416BDF0012}" destId="{FD379B6D-B3A2-47AE-ADBD-4C4712609542}" srcOrd="1" destOrd="0" presId="urn:microsoft.com/office/officeart/2005/8/layout/hChevron3"/>
    <dgm:cxn modelId="{10DF12F7-131A-4C78-9F81-6C6FC0FC5E0B}" type="presParOf" srcId="{93DF3DD2-A2F4-4B0D-AF69-35416BDF0012}" destId="{F78DE76B-4178-41D3-8FD0-03050F55944A}" srcOrd="2" destOrd="0" presId="urn:microsoft.com/office/officeart/2005/8/layout/hChevron3"/>
    <dgm:cxn modelId="{BB0DA6DA-C44C-4DCF-B748-024A91A56882}" type="presParOf" srcId="{93DF3DD2-A2F4-4B0D-AF69-35416BDF0012}" destId="{D4A386F2-D6CB-4EF3-BE9B-2AB1EE093EFF}" srcOrd="3" destOrd="0" presId="urn:microsoft.com/office/officeart/2005/8/layout/hChevron3"/>
    <dgm:cxn modelId="{7C47EE03-754C-4734-B5E9-AAB7F1FED903}" type="presParOf" srcId="{93DF3DD2-A2F4-4B0D-AF69-35416BDF0012}" destId="{D1FABA35-D926-4ECE-83FC-494AA2F8298A}" srcOrd="4" destOrd="0" presId="urn:microsoft.com/office/officeart/2005/8/layout/hChevron3"/>
    <dgm:cxn modelId="{A61730F5-E7E6-4B34-AB05-94536D7B77C0}" type="presParOf" srcId="{93DF3DD2-A2F4-4B0D-AF69-35416BDF0012}" destId="{64425079-8978-4790-81CD-08A2140A5FB7}" srcOrd="5" destOrd="0" presId="urn:microsoft.com/office/officeart/2005/8/layout/hChevron3"/>
    <dgm:cxn modelId="{DA03F011-4E3C-4628-8626-0B11FE6E1992}" type="presParOf" srcId="{93DF3DD2-A2F4-4B0D-AF69-35416BDF0012}" destId="{90D4882F-020A-4D17-98FA-265799D953A4}" srcOrd="6" destOrd="0" presId="urn:microsoft.com/office/officeart/2005/8/layout/hChevron3"/>
    <dgm:cxn modelId="{7EE5D466-509F-47FA-BA10-D0DE18154962}" type="presParOf" srcId="{93DF3DD2-A2F4-4B0D-AF69-35416BDF0012}" destId="{55DB9E73-11B5-410D-9CF6-6566E88A506E}" srcOrd="7" destOrd="0" presId="urn:microsoft.com/office/officeart/2005/8/layout/hChevron3"/>
    <dgm:cxn modelId="{639B8078-1FB6-4D6D-9AE5-0B1B5361E91B}" type="presParOf" srcId="{93DF3DD2-A2F4-4B0D-AF69-35416BDF0012}" destId="{7D968FDD-B710-48F5-A743-B50A89B342CC}" srcOrd="8"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tx2"/>
          </a:solidFill>
        </a:ln>
      </dgm:spPr>
      <dgm:t>
        <a:bodyPr/>
        <a:lstStyle/>
        <a:p>
          <a:r>
            <a:rPr lang="fr-FR" sz="14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100"/>
        </a:p>
      </dgm:t>
    </dgm:pt>
    <dgm:pt modelId="{60E3BD28-B233-4465-B669-5104B4B06422}" type="sibTrans" cxnId="{BC68A987-CB64-436C-81C9-1548411B16DE}">
      <dgm:prSet/>
      <dgm:spPr/>
      <dgm:t>
        <a:bodyPr/>
        <a:lstStyle/>
        <a:p>
          <a:endParaRPr lang="fr-FR" sz="1100"/>
        </a:p>
      </dgm:t>
    </dgm:pt>
    <dgm:pt modelId="{B054B391-12D1-45AC-BC47-DBD192735A46}">
      <dgm:prSet phldrT="[Texte]" custT="1"/>
      <dgm:spPr>
        <a:solidFill>
          <a:schemeClr val="accent1">
            <a:lumMod val="40000"/>
            <a:lumOff val="60000"/>
          </a:schemeClr>
        </a:solidFill>
        <a:ln>
          <a:solidFill>
            <a:schemeClr val="tx2"/>
          </a:solidFill>
        </a:ln>
      </dgm:spPr>
      <dgm:t>
        <a:bodyPr/>
        <a:lstStyle/>
        <a:p>
          <a:r>
            <a:rPr lang="fr-FR" sz="1400">
              <a:solidFill>
                <a:sysClr val="windowText" lastClr="000000"/>
              </a:solidFill>
            </a:rPr>
            <a:t>Mode d'emploi</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100"/>
        </a:p>
      </dgm:t>
    </dgm:pt>
    <dgm:pt modelId="{D5379949-A7D1-473C-B9DC-6FE00C6B4606}" type="sibTrans" cxnId="{D8EE4189-767C-46FE-B975-3CAB88B8D4B1}">
      <dgm:prSet/>
      <dgm:spPr/>
      <dgm:t>
        <a:bodyPr/>
        <a:lstStyle/>
        <a:p>
          <a:endParaRPr lang="fr-FR" sz="1100"/>
        </a:p>
      </dgm:t>
    </dgm:pt>
    <dgm:pt modelId="{697B987D-4140-48C3-9072-E90D8E25FB3D}">
      <dgm:prSet phldrT="[Texte]" custT="1"/>
      <dgm:spPr>
        <a:solidFill>
          <a:schemeClr val="accent1">
            <a:lumMod val="75000"/>
          </a:schemeClr>
        </a:solidFill>
        <a:ln>
          <a:solidFill>
            <a:schemeClr val="tx2"/>
          </a:solidFill>
        </a:ln>
      </dgm:spPr>
      <dgm:t>
        <a:bodyPr/>
        <a:lstStyle/>
        <a:p>
          <a:r>
            <a:rPr lang="fr-FR" sz="1400"/>
            <a:t>Identification</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100"/>
        </a:p>
      </dgm:t>
    </dgm:pt>
    <dgm:pt modelId="{82AEE343-D5A2-4A61-A20D-69AF8E8618B5}" type="sibTrans" cxnId="{AAD78DE7-8FCF-41C1-9B49-36432236F1C6}">
      <dgm:prSet/>
      <dgm:spPr/>
      <dgm:t>
        <a:bodyPr/>
        <a:lstStyle/>
        <a:p>
          <a:endParaRPr lang="fr-FR" sz="1100"/>
        </a:p>
      </dgm:t>
    </dgm:pt>
    <dgm:pt modelId="{738A7BDE-3EC9-4EEE-834F-0F1B430396CD}">
      <dgm:prSet custT="1"/>
      <dgm:spPr>
        <a:solidFill>
          <a:schemeClr val="tx2">
            <a:lumMod val="75000"/>
          </a:schemeClr>
        </a:solidFill>
        <a:ln>
          <a:solidFill>
            <a:schemeClr val="tx2"/>
          </a:solidFill>
        </a:ln>
      </dgm:spPr>
      <dgm:t>
        <a:bodyPr/>
        <a:lstStyle/>
        <a:p>
          <a:r>
            <a:rPr lang="fr-FR" sz="1400"/>
            <a:t>1. Management</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100"/>
        </a:p>
      </dgm:t>
    </dgm:pt>
    <dgm:pt modelId="{67D06CAF-CBD1-4EAD-8EA4-7E8C59184EB4}" type="sibTrans" cxnId="{659A262C-19D9-4516-9082-6B3FBF19D74B}">
      <dgm:prSet/>
      <dgm:spPr/>
      <dgm:t>
        <a:bodyPr/>
        <a:lstStyle/>
        <a:p>
          <a:endParaRPr lang="fr-FR" sz="1100"/>
        </a:p>
      </dgm:t>
    </dgm:pt>
    <dgm:pt modelId="{4245B729-0776-4913-8CE8-3C33A8D49037}">
      <dgm:prSet custT="1"/>
      <dgm:spPr>
        <a:solidFill>
          <a:schemeClr val="accent6"/>
        </a:solidFill>
        <a:ln>
          <a:solidFill>
            <a:schemeClr val="tx2"/>
          </a:solidFill>
        </a:ln>
      </dgm:spPr>
      <dgm:t>
        <a:bodyPr/>
        <a:lstStyle/>
        <a:p>
          <a:r>
            <a:rPr lang="fr-FR" sz="1600" b="1"/>
            <a:t>2. Prise en charge</a:t>
          </a:r>
        </a:p>
      </dgm:t>
      <dgm:extLst>
        <a:ext uri="{E40237B7-FDA0-4F09-8148-C483321AD2D9}">
          <dgm14:cNvPr xmlns:dgm14="http://schemas.microsoft.com/office/drawing/2010/diagram" id="0" name="">
            <a:hlinkClick xmlns:r="http://schemas.openxmlformats.org/officeDocument/2006/relationships" r:id="rId5"/>
          </dgm14:cNvPr>
        </a:ext>
      </dgm:extLst>
    </dgm:pt>
    <dgm:pt modelId="{0B8C4291-CF23-49B2-B733-AE09943715C4}" type="parTrans" cxnId="{7E4ED19D-8CAD-494B-AF14-63174BE14771}">
      <dgm:prSet/>
      <dgm:spPr/>
      <dgm:t>
        <a:bodyPr/>
        <a:lstStyle/>
        <a:p>
          <a:endParaRPr lang="fr-FR" sz="1100"/>
        </a:p>
      </dgm:t>
    </dgm:pt>
    <dgm:pt modelId="{C4211F42-5D04-4C7B-91D0-1D27D61DF2DB}" type="sibTrans" cxnId="{7E4ED19D-8CAD-494B-AF14-63174BE14771}">
      <dgm:prSet/>
      <dgm:spPr/>
      <dgm:t>
        <a:bodyPr/>
        <a:lstStyle/>
        <a:p>
          <a:endParaRPr lang="fr-FR" sz="11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5">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5">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5">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5">
        <dgm:presLayoutVars>
          <dgm:bulletEnabled val="1"/>
        </dgm:presLayoutVars>
      </dgm:prSet>
      <dgm:spPr/>
      <dgm:t>
        <a:bodyPr/>
        <a:lstStyle/>
        <a:p>
          <a:endParaRPr lang="fr-FR"/>
        </a:p>
      </dgm:t>
    </dgm:pt>
    <dgm:pt modelId="{55DB9E73-11B5-410D-9CF6-6566E88A506E}" type="pres">
      <dgm:prSet presAssocID="{67D06CAF-CBD1-4EAD-8EA4-7E8C59184EB4}" presName="parSpace" presStyleCnt="0"/>
      <dgm:spPr/>
    </dgm:pt>
    <dgm:pt modelId="{7D968FDD-B710-48F5-A743-B50A89B342CC}" type="pres">
      <dgm:prSet presAssocID="{4245B729-0776-4913-8CE8-3C33A8D49037}" presName="parTxOnly" presStyleLbl="node1" presStyleIdx="4" presStyleCnt="5" custScaleX="117885">
        <dgm:presLayoutVars>
          <dgm:bulletEnabled val="1"/>
        </dgm:presLayoutVars>
      </dgm:prSet>
      <dgm:spPr/>
      <dgm:t>
        <a:bodyPr/>
        <a:lstStyle/>
        <a:p>
          <a:endParaRPr lang="fr-FR"/>
        </a:p>
      </dgm:t>
    </dgm:pt>
  </dgm:ptLst>
  <dgm:cxnLst>
    <dgm:cxn modelId="{D8EE4189-767C-46FE-B975-3CAB88B8D4B1}" srcId="{68EE98AA-B854-4638-84A7-93F3943D3055}" destId="{B054B391-12D1-45AC-BC47-DBD192735A46}" srcOrd="1" destOrd="0" parTransId="{9E5CA9BB-64EF-4EF7-85CB-01C8862F97AF}" sibTransId="{D5379949-A7D1-473C-B9DC-6FE00C6B4606}"/>
    <dgm:cxn modelId="{07EFC668-1C41-435B-881F-328E34D2FC39}" type="presOf" srcId="{6F654271-60A3-411C-A62C-127E775AB06C}" destId="{D19A9D43-0782-4B52-82DC-56C79502EF56}" srcOrd="0" destOrd="0" presId="urn:microsoft.com/office/officeart/2005/8/layout/hChevron3"/>
    <dgm:cxn modelId="{AAD78DE7-8FCF-41C1-9B49-36432236F1C6}" srcId="{68EE98AA-B854-4638-84A7-93F3943D3055}" destId="{697B987D-4140-48C3-9072-E90D8E25FB3D}" srcOrd="2" destOrd="0" parTransId="{929008DD-09AF-43B2-B19A-E7E14C9FA4DF}" sibTransId="{82AEE343-D5A2-4A61-A20D-69AF8E8618B5}"/>
    <dgm:cxn modelId="{182132D8-1F17-4B4C-A6F1-6D97845C69E2}" type="presOf" srcId="{B054B391-12D1-45AC-BC47-DBD192735A46}" destId="{F78DE76B-4178-41D3-8FD0-03050F55944A}" srcOrd="0" destOrd="0" presId="urn:microsoft.com/office/officeart/2005/8/layout/hChevron3"/>
    <dgm:cxn modelId="{518BE301-4962-4BA2-B7C9-4976C74C5F4A}" type="presOf" srcId="{4245B729-0776-4913-8CE8-3C33A8D49037}" destId="{7D968FDD-B710-48F5-A743-B50A89B342CC}" srcOrd="0" destOrd="0" presId="urn:microsoft.com/office/officeart/2005/8/layout/hChevron3"/>
    <dgm:cxn modelId="{F3F908CF-151F-4FAD-80A9-3316DAE96FEC}" type="presOf" srcId="{697B987D-4140-48C3-9072-E90D8E25FB3D}" destId="{D1FABA35-D926-4ECE-83FC-494AA2F8298A}" srcOrd="0" destOrd="0" presId="urn:microsoft.com/office/officeart/2005/8/layout/hChevron3"/>
    <dgm:cxn modelId="{D87F6A4E-CE09-421E-92A1-585ABBF0CDB4}" type="presOf" srcId="{68EE98AA-B854-4638-84A7-93F3943D3055}" destId="{93DF3DD2-A2F4-4B0D-AF69-35416BDF0012}" srcOrd="0" destOrd="0" presId="urn:microsoft.com/office/officeart/2005/8/layout/hChevron3"/>
    <dgm:cxn modelId="{F33A6EEC-0C39-44F7-B34D-31AA1D9E9EBA}" type="presOf" srcId="{738A7BDE-3EC9-4EEE-834F-0F1B430396CD}" destId="{90D4882F-020A-4D17-98FA-265799D953A4}" srcOrd="0" destOrd="0" presId="urn:microsoft.com/office/officeart/2005/8/layout/hChevron3"/>
    <dgm:cxn modelId="{7E4ED19D-8CAD-494B-AF14-63174BE14771}" srcId="{68EE98AA-B854-4638-84A7-93F3943D3055}" destId="{4245B729-0776-4913-8CE8-3C33A8D49037}" srcOrd="4" destOrd="0" parTransId="{0B8C4291-CF23-49B2-B733-AE09943715C4}" sibTransId="{C4211F42-5D04-4C7B-91D0-1D27D61DF2DB}"/>
    <dgm:cxn modelId="{659A262C-19D9-4516-9082-6B3FBF19D74B}" srcId="{68EE98AA-B854-4638-84A7-93F3943D3055}" destId="{738A7BDE-3EC9-4EEE-834F-0F1B430396CD}" srcOrd="3" destOrd="0" parTransId="{4C5EE314-DF9B-4D95-BE65-D01A53AE7F0D}" sibTransId="{67D06CAF-CBD1-4EAD-8EA4-7E8C59184EB4}"/>
    <dgm:cxn modelId="{BC68A987-CB64-436C-81C9-1548411B16DE}" srcId="{68EE98AA-B854-4638-84A7-93F3943D3055}" destId="{6F654271-60A3-411C-A62C-127E775AB06C}" srcOrd="0" destOrd="0" parTransId="{6B3E6955-4DB6-4984-9385-41169735B5E4}" sibTransId="{60E3BD28-B233-4465-B669-5104B4B06422}"/>
    <dgm:cxn modelId="{8A4F2EF4-9D4F-4177-B735-9D5A6284B88E}" type="presParOf" srcId="{93DF3DD2-A2F4-4B0D-AF69-35416BDF0012}" destId="{D19A9D43-0782-4B52-82DC-56C79502EF56}" srcOrd="0" destOrd="0" presId="urn:microsoft.com/office/officeart/2005/8/layout/hChevron3"/>
    <dgm:cxn modelId="{4264A8DF-63AF-40E2-B74D-92D7E1410FA6}" type="presParOf" srcId="{93DF3DD2-A2F4-4B0D-AF69-35416BDF0012}" destId="{FD379B6D-B3A2-47AE-ADBD-4C4712609542}" srcOrd="1" destOrd="0" presId="urn:microsoft.com/office/officeart/2005/8/layout/hChevron3"/>
    <dgm:cxn modelId="{1BE39510-9316-4B71-9448-ECFBBD9B8B12}" type="presParOf" srcId="{93DF3DD2-A2F4-4B0D-AF69-35416BDF0012}" destId="{F78DE76B-4178-41D3-8FD0-03050F55944A}" srcOrd="2" destOrd="0" presId="urn:microsoft.com/office/officeart/2005/8/layout/hChevron3"/>
    <dgm:cxn modelId="{FF7D745E-6CDC-493A-BA97-6B7C0ED72EEB}" type="presParOf" srcId="{93DF3DD2-A2F4-4B0D-AF69-35416BDF0012}" destId="{D4A386F2-D6CB-4EF3-BE9B-2AB1EE093EFF}" srcOrd="3" destOrd="0" presId="urn:microsoft.com/office/officeart/2005/8/layout/hChevron3"/>
    <dgm:cxn modelId="{0932F182-1A14-469C-B5B6-B391DFAB7916}" type="presParOf" srcId="{93DF3DD2-A2F4-4B0D-AF69-35416BDF0012}" destId="{D1FABA35-D926-4ECE-83FC-494AA2F8298A}" srcOrd="4" destOrd="0" presId="urn:microsoft.com/office/officeart/2005/8/layout/hChevron3"/>
    <dgm:cxn modelId="{DA076FEF-AD9C-404C-8B9D-2DA519081283}" type="presParOf" srcId="{93DF3DD2-A2F4-4B0D-AF69-35416BDF0012}" destId="{64425079-8978-4790-81CD-08A2140A5FB7}" srcOrd="5" destOrd="0" presId="urn:microsoft.com/office/officeart/2005/8/layout/hChevron3"/>
    <dgm:cxn modelId="{CA6A205F-A976-405B-9437-686A4ECEDC4A}" type="presParOf" srcId="{93DF3DD2-A2F4-4B0D-AF69-35416BDF0012}" destId="{90D4882F-020A-4D17-98FA-265799D953A4}" srcOrd="6" destOrd="0" presId="urn:microsoft.com/office/officeart/2005/8/layout/hChevron3"/>
    <dgm:cxn modelId="{54D6C0CB-C342-4847-AC8B-2184C0F8AA37}" type="presParOf" srcId="{93DF3DD2-A2F4-4B0D-AF69-35416BDF0012}" destId="{55DB9E73-11B5-410D-9CF6-6566E88A506E}" srcOrd="7" destOrd="0" presId="urn:microsoft.com/office/officeart/2005/8/layout/hChevron3"/>
    <dgm:cxn modelId="{C7629F38-79DE-4EE4-B5B7-97060E3D72A2}" type="presParOf" srcId="{93DF3DD2-A2F4-4B0D-AF69-35416BDF0012}" destId="{7D968FDD-B710-48F5-A743-B50A89B342CC}" srcOrd="8"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accent4"/>
          </a:solidFill>
        </a:ln>
      </dgm:spPr>
      <dgm:t>
        <a:bodyPr/>
        <a:lstStyle/>
        <a:p>
          <a:r>
            <a:rPr lang="fr-FR" sz="14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100"/>
        </a:p>
      </dgm:t>
    </dgm:pt>
    <dgm:pt modelId="{60E3BD28-B233-4465-B669-5104B4B06422}" type="sibTrans" cxnId="{BC68A987-CB64-436C-81C9-1548411B16DE}">
      <dgm:prSet/>
      <dgm:spPr/>
      <dgm:t>
        <a:bodyPr/>
        <a:lstStyle/>
        <a:p>
          <a:endParaRPr lang="fr-FR" sz="1100"/>
        </a:p>
      </dgm:t>
    </dgm:pt>
    <dgm:pt modelId="{B054B391-12D1-45AC-BC47-DBD192735A46}">
      <dgm:prSet phldrT="[Texte]" custT="1"/>
      <dgm:spPr>
        <a:solidFill>
          <a:schemeClr val="accent3"/>
        </a:solidFill>
        <a:ln>
          <a:solidFill>
            <a:schemeClr val="accent4"/>
          </a:solidFill>
        </a:ln>
      </dgm:spPr>
      <dgm:t>
        <a:bodyPr/>
        <a:lstStyle/>
        <a:p>
          <a:r>
            <a:rPr lang="fr-FR" sz="1600" b="1">
              <a:solidFill>
                <a:sysClr val="windowText" lastClr="000000"/>
              </a:solidFill>
            </a:rPr>
            <a:t>Score</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100"/>
        </a:p>
      </dgm:t>
    </dgm:pt>
    <dgm:pt modelId="{D5379949-A7D1-473C-B9DC-6FE00C6B4606}" type="sibTrans" cxnId="{D8EE4189-767C-46FE-B975-3CAB88B8D4B1}">
      <dgm:prSet/>
      <dgm:spPr/>
      <dgm:t>
        <a:bodyPr/>
        <a:lstStyle/>
        <a:p>
          <a:endParaRPr lang="fr-FR" sz="1100"/>
        </a:p>
      </dgm:t>
    </dgm:pt>
    <dgm:pt modelId="{697B987D-4140-48C3-9072-E90D8E25FB3D}">
      <dgm:prSet phldrT="[Texte]" custT="1"/>
      <dgm:spPr>
        <a:solidFill>
          <a:schemeClr val="accent4"/>
        </a:solidFill>
        <a:ln>
          <a:solidFill>
            <a:schemeClr val="accent4"/>
          </a:solidFill>
        </a:ln>
      </dgm:spPr>
      <dgm:t>
        <a:bodyPr/>
        <a:lstStyle/>
        <a:p>
          <a:r>
            <a:rPr lang="fr-FR" sz="1400"/>
            <a:t>Résultats</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100"/>
        </a:p>
      </dgm:t>
    </dgm:pt>
    <dgm:pt modelId="{82AEE343-D5A2-4A61-A20D-69AF8E8618B5}" type="sibTrans" cxnId="{AAD78DE7-8FCF-41C1-9B49-36432236F1C6}">
      <dgm:prSet/>
      <dgm:spPr/>
      <dgm:t>
        <a:bodyPr/>
        <a:lstStyle/>
        <a:p>
          <a:endParaRPr lang="fr-FR" sz="1100"/>
        </a:p>
      </dgm:t>
    </dgm:pt>
    <dgm:pt modelId="{738A7BDE-3EC9-4EEE-834F-0F1B430396CD}">
      <dgm:prSet custT="1"/>
      <dgm:spPr>
        <a:solidFill>
          <a:schemeClr val="accent4">
            <a:lumMod val="75000"/>
          </a:schemeClr>
        </a:solidFill>
        <a:ln>
          <a:solidFill>
            <a:schemeClr val="accent4"/>
          </a:solidFill>
        </a:ln>
      </dgm:spPr>
      <dgm:t>
        <a:bodyPr/>
        <a:lstStyle/>
        <a:p>
          <a:r>
            <a:rPr lang="fr-FR" sz="1400"/>
            <a:t>Cartographie</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100"/>
        </a:p>
      </dgm:t>
    </dgm:pt>
    <dgm:pt modelId="{67D06CAF-CBD1-4EAD-8EA4-7E8C59184EB4}" type="sibTrans" cxnId="{659A262C-19D9-4516-9082-6B3FBF19D74B}">
      <dgm:prSet/>
      <dgm:spPr/>
      <dgm:t>
        <a:bodyPr/>
        <a:lstStyle/>
        <a:p>
          <a:endParaRPr lang="fr-FR" sz="11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4">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4">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4">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4">
        <dgm:presLayoutVars>
          <dgm:bulletEnabled val="1"/>
        </dgm:presLayoutVars>
      </dgm:prSet>
      <dgm:spPr/>
      <dgm:t>
        <a:bodyPr/>
        <a:lstStyle/>
        <a:p>
          <a:endParaRPr lang="fr-FR"/>
        </a:p>
      </dgm:t>
    </dgm:pt>
  </dgm:ptLst>
  <dgm:cxnLst>
    <dgm:cxn modelId="{AAD78DE7-8FCF-41C1-9B49-36432236F1C6}" srcId="{68EE98AA-B854-4638-84A7-93F3943D3055}" destId="{697B987D-4140-48C3-9072-E90D8E25FB3D}" srcOrd="2" destOrd="0" parTransId="{929008DD-09AF-43B2-B19A-E7E14C9FA4DF}" sibTransId="{82AEE343-D5A2-4A61-A20D-69AF8E8618B5}"/>
    <dgm:cxn modelId="{659A262C-19D9-4516-9082-6B3FBF19D74B}" srcId="{68EE98AA-B854-4638-84A7-93F3943D3055}" destId="{738A7BDE-3EC9-4EEE-834F-0F1B430396CD}" srcOrd="3" destOrd="0" parTransId="{4C5EE314-DF9B-4D95-BE65-D01A53AE7F0D}" sibTransId="{67D06CAF-CBD1-4EAD-8EA4-7E8C59184EB4}"/>
    <dgm:cxn modelId="{293EB057-D722-4434-81D0-8BEE6C50FBDC}" type="presOf" srcId="{68EE98AA-B854-4638-84A7-93F3943D3055}" destId="{93DF3DD2-A2F4-4B0D-AF69-35416BDF0012}" srcOrd="0" destOrd="0" presId="urn:microsoft.com/office/officeart/2005/8/layout/hChevron3"/>
    <dgm:cxn modelId="{ABB67ADE-2A43-45D6-B7E8-B204D442EE94}" type="presOf" srcId="{697B987D-4140-48C3-9072-E90D8E25FB3D}" destId="{D1FABA35-D926-4ECE-83FC-494AA2F8298A}" srcOrd="0" destOrd="0" presId="urn:microsoft.com/office/officeart/2005/8/layout/hChevron3"/>
    <dgm:cxn modelId="{8A07582B-266F-4BC1-B57E-EA5BE6D21F75}" type="presOf" srcId="{B054B391-12D1-45AC-BC47-DBD192735A46}" destId="{F78DE76B-4178-41D3-8FD0-03050F55944A}" srcOrd="0" destOrd="0" presId="urn:microsoft.com/office/officeart/2005/8/layout/hChevron3"/>
    <dgm:cxn modelId="{D8EE4189-767C-46FE-B975-3CAB88B8D4B1}" srcId="{68EE98AA-B854-4638-84A7-93F3943D3055}" destId="{B054B391-12D1-45AC-BC47-DBD192735A46}" srcOrd="1" destOrd="0" parTransId="{9E5CA9BB-64EF-4EF7-85CB-01C8862F97AF}" sibTransId="{D5379949-A7D1-473C-B9DC-6FE00C6B4606}"/>
    <dgm:cxn modelId="{BC68A987-CB64-436C-81C9-1548411B16DE}" srcId="{68EE98AA-B854-4638-84A7-93F3943D3055}" destId="{6F654271-60A3-411C-A62C-127E775AB06C}" srcOrd="0" destOrd="0" parTransId="{6B3E6955-4DB6-4984-9385-41169735B5E4}" sibTransId="{60E3BD28-B233-4465-B669-5104B4B06422}"/>
    <dgm:cxn modelId="{2F0DDE2D-B45A-47E6-B75B-37D30CA9B77E}" type="presOf" srcId="{6F654271-60A3-411C-A62C-127E775AB06C}" destId="{D19A9D43-0782-4B52-82DC-56C79502EF56}" srcOrd="0" destOrd="0" presId="urn:microsoft.com/office/officeart/2005/8/layout/hChevron3"/>
    <dgm:cxn modelId="{725DB219-CFEA-43F4-907A-217DB1FBF75A}" type="presOf" srcId="{738A7BDE-3EC9-4EEE-834F-0F1B430396CD}" destId="{90D4882F-020A-4D17-98FA-265799D953A4}" srcOrd="0" destOrd="0" presId="urn:microsoft.com/office/officeart/2005/8/layout/hChevron3"/>
    <dgm:cxn modelId="{B37A7C28-654D-45EC-9B30-6400DC346120}" type="presParOf" srcId="{93DF3DD2-A2F4-4B0D-AF69-35416BDF0012}" destId="{D19A9D43-0782-4B52-82DC-56C79502EF56}" srcOrd="0" destOrd="0" presId="urn:microsoft.com/office/officeart/2005/8/layout/hChevron3"/>
    <dgm:cxn modelId="{544B610D-F187-4246-BBB9-07E51570BB7D}" type="presParOf" srcId="{93DF3DD2-A2F4-4B0D-AF69-35416BDF0012}" destId="{FD379B6D-B3A2-47AE-ADBD-4C4712609542}" srcOrd="1" destOrd="0" presId="urn:microsoft.com/office/officeart/2005/8/layout/hChevron3"/>
    <dgm:cxn modelId="{593718B0-A872-4433-A752-E348810782B5}" type="presParOf" srcId="{93DF3DD2-A2F4-4B0D-AF69-35416BDF0012}" destId="{F78DE76B-4178-41D3-8FD0-03050F55944A}" srcOrd="2" destOrd="0" presId="urn:microsoft.com/office/officeart/2005/8/layout/hChevron3"/>
    <dgm:cxn modelId="{5D885A04-4AEC-4C8B-AE91-5BFF7D752109}" type="presParOf" srcId="{93DF3DD2-A2F4-4B0D-AF69-35416BDF0012}" destId="{D4A386F2-D6CB-4EF3-BE9B-2AB1EE093EFF}" srcOrd="3" destOrd="0" presId="urn:microsoft.com/office/officeart/2005/8/layout/hChevron3"/>
    <dgm:cxn modelId="{2A72CD2A-BAF2-43C4-9492-4E51393DD51B}" type="presParOf" srcId="{93DF3DD2-A2F4-4B0D-AF69-35416BDF0012}" destId="{D1FABA35-D926-4ECE-83FC-494AA2F8298A}" srcOrd="4" destOrd="0" presId="urn:microsoft.com/office/officeart/2005/8/layout/hChevron3"/>
    <dgm:cxn modelId="{7DE04B10-C61A-405F-8327-A616DEEE5368}" type="presParOf" srcId="{93DF3DD2-A2F4-4B0D-AF69-35416BDF0012}" destId="{64425079-8978-4790-81CD-08A2140A5FB7}" srcOrd="5" destOrd="0" presId="urn:microsoft.com/office/officeart/2005/8/layout/hChevron3"/>
    <dgm:cxn modelId="{2082B5BF-0CCB-4166-B695-6E71A1666C72}" type="presParOf" srcId="{93DF3DD2-A2F4-4B0D-AF69-35416BDF0012}" destId="{90D4882F-020A-4D17-98FA-265799D953A4}" srcOrd="6"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accent4"/>
          </a:solidFill>
        </a:ln>
      </dgm:spPr>
      <dgm:t>
        <a:bodyPr/>
        <a:lstStyle/>
        <a:p>
          <a:r>
            <a:rPr lang="fr-FR" sz="20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600"/>
        </a:p>
      </dgm:t>
    </dgm:pt>
    <dgm:pt modelId="{60E3BD28-B233-4465-B669-5104B4B06422}" type="sibTrans" cxnId="{BC68A987-CB64-436C-81C9-1548411B16DE}">
      <dgm:prSet/>
      <dgm:spPr/>
      <dgm:t>
        <a:bodyPr/>
        <a:lstStyle/>
        <a:p>
          <a:endParaRPr lang="fr-FR" sz="1600"/>
        </a:p>
      </dgm:t>
    </dgm:pt>
    <dgm:pt modelId="{B054B391-12D1-45AC-BC47-DBD192735A46}">
      <dgm:prSet phldrT="[Texte]" custT="1"/>
      <dgm:spPr>
        <a:solidFill>
          <a:schemeClr val="accent4">
            <a:lumMod val="60000"/>
            <a:lumOff val="40000"/>
          </a:schemeClr>
        </a:solidFill>
        <a:ln>
          <a:solidFill>
            <a:schemeClr val="accent4"/>
          </a:solidFill>
        </a:ln>
      </dgm:spPr>
      <dgm:t>
        <a:bodyPr/>
        <a:lstStyle/>
        <a:p>
          <a:r>
            <a:rPr lang="fr-FR" sz="2000" b="0">
              <a:solidFill>
                <a:sysClr val="windowText" lastClr="000000"/>
              </a:solidFill>
            </a:rPr>
            <a:t>Score</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600"/>
        </a:p>
      </dgm:t>
    </dgm:pt>
    <dgm:pt modelId="{D5379949-A7D1-473C-B9DC-6FE00C6B4606}" type="sibTrans" cxnId="{D8EE4189-767C-46FE-B975-3CAB88B8D4B1}">
      <dgm:prSet/>
      <dgm:spPr/>
      <dgm:t>
        <a:bodyPr/>
        <a:lstStyle/>
        <a:p>
          <a:endParaRPr lang="fr-FR" sz="1600"/>
        </a:p>
      </dgm:t>
    </dgm:pt>
    <dgm:pt modelId="{697B987D-4140-48C3-9072-E90D8E25FB3D}">
      <dgm:prSet phldrT="[Texte]" custT="1"/>
      <dgm:spPr>
        <a:solidFill>
          <a:schemeClr val="accent3"/>
        </a:solidFill>
        <a:ln>
          <a:solidFill>
            <a:schemeClr val="accent4"/>
          </a:solidFill>
        </a:ln>
      </dgm:spPr>
      <dgm:t>
        <a:bodyPr/>
        <a:lstStyle/>
        <a:p>
          <a:r>
            <a:rPr lang="fr-FR" sz="2400" b="1"/>
            <a:t>Résultats</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600"/>
        </a:p>
      </dgm:t>
    </dgm:pt>
    <dgm:pt modelId="{82AEE343-D5A2-4A61-A20D-69AF8E8618B5}" type="sibTrans" cxnId="{AAD78DE7-8FCF-41C1-9B49-36432236F1C6}">
      <dgm:prSet/>
      <dgm:spPr/>
      <dgm:t>
        <a:bodyPr/>
        <a:lstStyle/>
        <a:p>
          <a:endParaRPr lang="fr-FR" sz="1600"/>
        </a:p>
      </dgm:t>
    </dgm:pt>
    <dgm:pt modelId="{738A7BDE-3EC9-4EEE-834F-0F1B430396CD}">
      <dgm:prSet custT="1"/>
      <dgm:spPr>
        <a:solidFill>
          <a:schemeClr val="accent4">
            <a:lumMod val="75000"/>
          </a:schemeClr>
        </a:solidFill>
        <a:ln>
          <a:solidFill>
            <a:schemeClr val="accent4"/>
          </a:solidFill>
        </a:ln>
      </dgm:spPr>
      <dgm:t>
        <a:bodyPr/>
        <a:lstStyle/>
        <a:p>
          <a:r>
            <a:rPr lang="fr-FR" sz="2000"/>
            <a:t>Cartographie</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600"/>
        </a:p>
      </dgm:t>
    </dgm:pt>
    <dgm:pt modelId="{67D06CAF-CBD1-4EAD-8EA4-7E8C59184EB4}" type="sibTrans" cxnId="{659A262C-19D9-4516-9082-6B3FBF19D74B}">
      <dgm:prSet/>
      <dgm:spPr/>
      <dgm:t>
        <a:bodyPr/>
        <a:lstStyle/>
        <a:p>
          <a:endParaRPr lang="fr-FR" sz="16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4">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4">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4">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4">
        <dgm:presLayoutVars>
          <dgm:bulletEnabled val="1"/>
        </dgm:presLayoutVars>
      </dgm:prSet>
      <dgm:spPr/>
      <dgm:t>
        <a:bodyPr/>
        <a:lstStyle/>
        <a:p>
          <a:endParaRPr lang="fr-FR"/>
        </a:p>
      </dgm:t>
    </dgm:pt>
  </dgm:ptLst>
  <dgm:cxnLst>
    <dgm:cxn modelId="{DA26D5D8-7362-43E4-9CC9-96E7A1A651A1}" type="presOf" srcId="{B054B391-12D1-45AC-BC47-DBD192735A46}" destId="{F78DE76B-4178-41D3-8FD0-03050F55944A}" srcOrd="0" destOrd="0" presId="urn:microsoft.com/office/officeart/2005/8/layout/hChevron3"/>
    <dgm:cxn modelId="{D8EE4189-767C-46FE-B975-3CAB88B8D4B1}" srcId="{68EE98AA-B854-4638-84A7-93F3943D3055}" destId="{B054B391-12D1-45AC-BC47-DBD192735A46}" srcOrd="1" destOrd="0" parTransId="{9E5CA9BB-64EF-4EF7-85CB-01C8862F97AF}" sibTransId="{D5379949-A7D1-473C-B9DC-6FE00C6B4606}"/>
    <dgm:cxn modelId="{AAD78DE7-8FCF-41C1-9B49-36432236F1C6}" srcId="{68EE98AA-B854-4638-84A7-93F3943D3055}" destId="{697B987D-4140-48C3-9072-E90D8E25FB3D}" srcOrd="2" destOrd="0" parTransId="{929008DD-09AF-43B2-B19A-E7E14C9FA4DF}" sibTransId="{82AEE343-D5A2-4A61-A20D-69AF8E8618B5}"/>
    <dgm:cxn modelId="{96A56746-AA58-491E-A7E5-740176F5EFDE}" type="presOf" srcId="{6F654271-60A3-411C-A62C-127E775AB06C}" destId="{D19A9D43-0782-4B52-82DC-56C79502EF56}" srcOrd="0" destOrd="0" presId="urn:microsoft.com/office/officeart/2005/8/layout/hChevron3"/>
    <dgm:cxn modelId="{BB19C52E-B096-4160-A764-38714165DD9E}" type="presOf" srcId="{738A7BDE-3EC9-4EEE-834F-0F1B430396CD}" destId="{90D4882F-020A-4D17-98FA-265799D953A4}" srcOrd="0" destOrd="0" presId="urn:microsoft.com/office/officeart/2005/8/layout/hChevron3"/>
    <dgm:cxn modelId="{AFC0BF33-52D2-44B5-B062-E239BF479F1D}" type="presOf" srcId="{697B987D-4140-48C3-9072-E90D8E25FB3D}" destId="{D1FABA35-D926-4ECE-83FC-494AA2F8298A}" srcOrd="0" destOrd="0" presId="urn:microsoft.com/office/officeart/2005/8/layout/hChevron3"/>
    <dgm:cxn modelId="{659A262C-19D9-4516-9082-6B3FBF19D74B}" srcId="{68EE98AA-B854-4638-84A7-93F3943D3055}" destId="{738A7BDE-3EC9-4EEE-834F-0F1B430396CD}" srcOrd="3" destOrd="0" parTransId="{4C5EE314-DF9B-4D95-BE65-D01A53AE7F0D}" sibTransId="{67D06CAF-CBD1-4EAD-8EA4-7E8C59184EB4}"/>
    <dgm:cxn modelId="{533C9A4F-9C2C-4C95-A26E-D1C553C3BA88}" type="presOf" srcId="{68EE98AA-B854-4638-84A7-93F3943D3055}" destId="{93DF3DD2-A2F4-4B0D-AF69-35416BDF0012}" srcOrd="0" destOrd="0" presId="urn:microsoft.com/office/officeart/2005/8/layout/hChevron3"/>
    <dgm:cxn modelId="{BC68A987-CB64-436C-81C9-1548411B16DE}" srcId="{68EE98AA-B854-4638-84A7-93F3943D3055}" destId="{6F654271-60A3-411C-A62C-127E775AB06C}" srcOrd="0" destOrd="0" parTransId="{6B3E6955-4DB6-4984-9385-41169735B5E4}" sibTransId="{60E3BD28-B233-4465-B669-5104B4B06422}"/>
    <dgm:cxn modelId="{C8E89C37-19A0-4EB9-ADA1-98B91BEB08F7}" type="presParOf" srcId="{93DF3DD2-A2F4-4B0D-AF69-35416BDF0012}" destId="{D19A9D43-0782-4B52-82DC-56C79502EF56}" srcOrd="0" destOrd="0" presId="urn:microsoft.com/office/officeart/2005/8/layout/hChevron3"/>
    <dgm:cxn modelId="{573639E8-85CA-48F1-B9B9-656B4B7021D0}" type="presParOf" srcId="{93DF3DD2-A2F4-4B0D-AF69-35416BDF0012}" destId="{FD379B6D-B3A2-47AE-ADBD-4C4712609542}" srcOrd="1" destOrd="0" presId="urn:microsoft.com/office/officeart/2005/8/layout/hChevron3"/>
    <dgm:cxn modelId="{6B2863F5-8B1C-4CE6-AA14-D67363F179E0}" type="presParOf" srcId="{93DF3DD2-A2F4-4B0D-AF69-35416BDF0012}" destId="{F78DE76B-4178-41D3-8FD0-03050F55944A}" srcOrd="2" destOrd="0" presId="urn:microsoft.com/office/officeart/2005/8/layout/hChevron3"/>
    <dgm:cxn modelId="{26822988-411E-44F6-BDBA-C706150B3F78}" type="presParOf" srcId="{93DF3DD2-A2F4-4B0D-AF69-35416BDF0012}" destId="{D4A386F2-D6CB-4EF3-BE9B-2AB1EE093EFF}" srcOrd="3" destOrd="0" presId="urn:microsoft.com/office/officeart/2005/8/layout/hChevron3"/>
    <dgm:cxn modelId="{2F38BD6C-63F1-41FC-8910-CFC41040E1C6}" type="presParOf" srcId="{93DF3DD2-A2F4-4B0D-AF69-35416BDF0012}" destId="{D1FABA35-D926-4ECE-83FC-494AA2F8298A}" srcOrd="4" destOrd="0" presId="urn:microsoft.com/office/officeart/2005/8/layout/hChevron3"/>
    <dgm:cxn modelId="{FFCCADB8-AB78-4C7B-B27E-57E756953025}" type="presParOf" srcId="{93DF3DD2-A2F4-4B0D-AF69-35416BDF0012}" destId="{64425079-8978-4790-81CD-08A2140A5FB7}" srcOrd="5" destOrd="0" presId="urn:microsoft.com/office/officeart/2005/8/layout/hChevron3"/>
    <dgm:cxn modelId="{F172905A-107E-4AE2-8372-D4670E5CF13F}" type="presParOf" srcId="{93DF3DD2-A2F4-4B0D-AF69-35416BDF0012}" destId="{90D4882F-020A-4D17-98FA-265799D953A4}" srcOrd="6" destOrd="0" presId="urn:microsoft.com/office/officeart/2005/8/layout/hChevron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accent4"/>
          </a:solidFill>
        </a:ln>
      </dgm:spPr>
      <dgm:t>
        <a:bodyPr/>
        <a:lstStyle/>
        <a:p>
          <a:r>
            <a:rPr lang="fr-FR" sz="20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600"/>
        </a:p>
      </dgm:t>
    </dgm:pt>
    <dgm:pt modelId="{60E3BD28-B233-4465-B669-5104B4B06422}" type="sibTrans" cxnId="{BC68A987-CB64-436C-81C9-1548411B16DE}">
      <dgm:prSet/>
      <dgm:spPr/>
      <dgm:t>
        <a:bodyPr/>
        <a:lstStyle/>
        <a:p>
          <a:endParaRPr lang="fr-FR" sz="1600"/>
        </a:p>
      </dgm:t>
    </dgm:pt>
    <dgm:pt modelId="{B054B391-12D1-45AC-BC47-DBD192735A46}">
      <dgm:prSet phldrT="[Texte]" custT="1"/>
      <dgm:spPr>
        <a:solidFill>
          <a:schemeClr val="accent4">
            <a:lumMod val="60000"/>
            <a:lumOff val="40000"/>
          </a:schemeClr>
        </a:solidFill>
        <a:ln>
          <a:solidFill>
            <a:schemeClr val="accent4"/>
          </a:solidFill>
        </a:ln>
      </dgm:spPr>
      <dgm:t>
        <a:bodyPr/>
        <a:lstStyle/>
        <a:p>
          <a:r>
            <a:rPr lang="fr-FR" sz="2000" b="0">
              <a:solidFill>
                <a:sysClr val="windowText" lastClr="000000"/>
              </a:solidFill>
            </a:rPr>
            <a:t>Score</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600"/>
        </a:p>
      </dgm:t>
    </dgm:pt>
    <dgm:pt modelId="{D5379949-A7D1-473C-B9DC-6FE00C6B4606}" type="sibTrans" cxnId="{D8EE4189-767C-46FE-B975-3CAB88B8D4B1}">
      <dgm:prSet/>
      <dgm:spPr/>
      <dgm:t>
        <a:bodyPr/>
        <a:lstStyle/>
        <a:p>
          <a:endParaRPr lang="fr-FR" sz="1600"/>
        </a:p>
      </dgm:t>
    </dgm:pt>
    <dgm:pt modelId="{697B987D-4140-48C3-9072-E90D8E25FB3D}">
      <dgm:prSet phldrT="[Texte]" custT="1"/>
      <dgm:spPr>
        <a:solidFill>
          <a:schemeClr val="accent4"/>
        </a:solidFill>
        <a:ln>
          <a:solidFill>
            <a:schemeClr val="accent4"/>
          </a:solidFill>
        </a:ln>
      </dgm:spPr>
      <dgm:t>
        <a:bodyPr/>
        <a:lstStyle/>
        <a:p>
          <a:r>
            <a:rPr lang="fr-FR" sz="2000" b="0"/>
            <a:t>Résultats</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600"/>
        </a:p>
      </dgm:t>
    </dgm:pt>
    <dgm:pt modelId="{82AEE343-D5A2-4A61-A20D-69AF8E8618B5}" type="sibTrans" cxnId="{AAD78DE7-8FCF-41C1-9B49-36432236F1C6}">
      <dgm:prSet/>
      <dgm:spPr/>
      <dgm:t>
        <a:bodyPr/>
        <a:lstStyle/>
        <a:p>
          <a:endParaRPr lang="fr-FR" sz="1600"/>
        </a:p>
      </dgm:t>
    </dgm:pt>
    <dgm:pt modelId="{738A7BDE-3EC9-4EEE-834F-0F1B430396CD}">
      <dgm:prSet custT="1"/>
      <dgm:spPr>
        <a:solidFill>
          <a:schemeClr val="accent3"/>
        </a:solidFill>
        <a:ln>
          <a:solidFill>
            <a:schemeClr val="accent4"/>
          </a:solidFill>
        </a:ln>
      </dgm:spPr>
      <dgm:t>
        <a:bodyPr/>
        <a:lstStyle/>
        <a:p>
          <a:r>
            <a:rPr lang="fr-FR" sz="2400" b="1"/>
            <a:t>Cartographie</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600"/>
        </a:p>
      </dgm:t>
    </dgm:pt>
    <dgm:pt modelId="{67D06CAF-CBD1-4EAD-8EA4-7E8C59184EB4}" type="sibTrans" cxnId="{659A262C-19D9-4516-9082-6B3FBF19D74B}">
      <dgm:prSet/>
      <dgm:spPr/>
      <dgm:t>
        <a:bodyPr/>
        <a:lstStyle/>
        <a:p>
          <a:endParaRPr lang="fr-FR" sz="16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4">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4">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4">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4">
        <dgm:presLayoutVars>
          <dgm:bulletEnabled val="1"/>
        </dgm:presLayoutVars>
      </dgm:prSet>
      <dgm:spPr/>
      <dgm:t>
        <a:bodyPr/>
        <a:lstStyle/>
        <a:p>
          <a:endParaRPr lang="fr-FR"/>
        </a:p>
      </dgm:t>
    </dgm:pt>
  </dgm:ptLst>
  <dgm:cxnLst>
    <dgm:cxn modelId="{7D07B2D5-1E97-41EA-AEAB-CB2B96A40FF8}" type="presOf" srcId="{738A7BDE-3EC9-4EEE-834F-0F1B430396CD}" destId="{90D4882F-020A-4D17-98FA-265799D953A4}" srcOrd="0" destOrd="0" presId="urn:microsoft.com/office/officeart/2005/8/layout/hChevron3"/>
    <dgm:cxn modelId="{D8EE4189-767C-46FE-B975-3CAB88B8D4B1}" srcId="{68EE98AA-B854-4638-84A7-93F3943D3055}" destId="{B054B391-12D1-45AC-BC47-DBD192735A46}" srcOrd="1" destOrd="0" parTransId="{9E5CA9BB-64EF-4EF7-85CB-01C8862F97AF}" sibTransId="{D5379949-A7D1-473C-B9DC-6FE00C6B4606}"/>
    <dgm:cxn modelId="{B6FD1641-A2F5-41A0-8FBA-3588B52EC06F}" type="presOf" srcId="{B054B391-12D1-45AC-BC47-DBD192735A46}" destId="{F78DE76B-4178-41D3-8FD0-03050F55944A}" srcOrd="0" destOrd="0" presId="urn:microsoft.com/office/officeart/2005/8/layout/hChevron3"/>
    <dgm:cxn modelId="{AAD78DE7-8FCF-41C1-9B49-36432236F1C6}" srcId="{68EE98AA-B854-4638-84A7-93F3943D3055}" destId="{697B987D-4140-48C3-9072-E90D8E25FB3D}" srcOrd="2" destOrd="0" parTransId="{929008DD-09AF-43B2-B19A-E7E14C9FA4DF}" sibTransId="{82AEE343-D5A2-4A61-A20D-69AF8E8618B5}"/>
    <dgm:cxn modelId="{FE96AD71-ACB0-4FE0-8CC1-CBBEAD3C0A8A}" type="presOf" srcId="{68EE98AA-B854-4638-84A7-93F3943D3055}" destId="{93DF3DD2-A2F4-4B0D-AF69-35416BDF0012}" srcOrd="0" destOrd="0" presId="urn:microsoft.com/office/officeart/2005/8/layout/hChevron3"/>
    <dgm:cxn modelId="{D59B1042-9473-4098-B3CE-490F717834A1}" type="presOf" srcId="{697B987D-4140-48C3-9072-E90D8E25FB3D}" destId="{D1FABA35-D926-4ECE-83FC-494AA2F8298A}" srcOrd="0" destOrd="0" presId="urn:microsoft.com/office/officeart/2005/8/layout/hChevron3"/>
    <dgm:cxn modelId="{659A262C-19D9-4516-9082-6B3FBF19D74B}" srcId="{68EE98AA-B854-4638-84A7-93F3943D3055}" destId="{738A7BDE-3EC9-4EEE-834F-0F1B430396CD}" srcOrd="3" destOrd="0" parTransId="{4C5EE314-DF9B-4D95-BE65-D01A53AE7F0D}" sibTransId="{67D06CAF-CBD1-4EAD-8EA4-7E8C59184EB4}"/>
    <dgm:cxn modelId="{34C30F5B-3478-48BD-8748-70F067E7C72C}" type="presOf" srcId="{6F654271-60A3-411C-A62C-127E775AB06C}" destId="{D19A9D43-0782-4B52-82DC-56C79502EF56}" srcOrd="0" destOrd="0" presId="urn:microsoft.com/office/officeart/2005/8/layout/hChevron3"/>
    <dgm:cxn modelId="{BC68A987-CB64-436C-81C9-1548411B16DE}" srcId="{68EE98AA-B854-4638-84A7-93F3943D3055}" destId="{6F654271-60A3-411C-A62C-127E775AB06C}" srcOrd="0" destOrd="0" parTransId="{6B3E6955-4DB6-4984-9385-41169735B5E4}" sibTransId="{60E3BD28-B233-4465-B669-5104B4B06422}"/>
    <dgm:cxn modelId="{672703E7-006B-42B6-ABA6-FCBDA92F0018}" type="presParOf" srcId="{93DF3DD2-A2F4-4B0D-AF69-35416BDF0012}" destId="{D19A9D43-0782-4B52-82DC-56C79502EF56}" srcOrd="0" destOrd="0" presId="urn:microsoft.com/office/officeart/2005/8/layout/hChevron3"/>
    <dgm:cxn modelId="{7696E09C-DBC6-43F1-952D-D2B256DD293A}" type="presParOf" srcId="{93DF3DD2-A2F4-4B0D-AF69-35416BDF0012}" destId="{FD379B6D-B3A2-47AE-ADBD-4C4712609542}" srcOrd="1" destOrd="0" presId="urn:microsoft.com/office/officeart/2005/8/layout/hChevron3"/>
    <dgm:cxn modelId="{E0543F0B-FEB8-4AD8-B98A-F962F0C01E6B}" type="presParOf" srcId="{93DF3DD2-A2F4-4B0D-AF69-35416BDF0012}" destId="{F78DE76B-4178-41D3-8FD0-03050F55944A}" srcOrd="2" destOrd="0" presId="urn:microsoft.com/office/officeart/2005/8/layout/hChevron3"/>
    <dgm:cxn modelId="{D8640ACA-661E-4E9C-8ED9-0E3D4D9E4BEE}" type="presParOf" srcId="{93DF3DD2-A2F4-4B0D-AF69-35416BDF0012}" destId="{D4A386F2-D6CB-4EF3-BE9B-2AB1EE093EFF}" srcOrd="3" destOrd="0" presId="urn:microsoft.com/office/officeart/2005/8/layout/hChevron3"/>
    <dgm:cxn modelId="{BF2D3839-E957-40DD-9D7C-E9D4160ECC43}" type="presParOf" srcId="{93DF3DD2-A2F4-4B0D-AF69-35416BDF0012}" destId="{D1FABA35-D926-4ECE-83FC-494AA2F8298A}" srcOrd="4" destOrd="0" presId="urn:microsoft.com/office/officeart/2005/8/layout/hChevron3"/>
    <dgm:cxn modelId="{90A70A19-7A43-4FCD-BB07-01523259E30B}" type="presParOf" srcId="{93DF3DD2-A2F4-4B0D-AF69-35416BDF0012}" destId="{64425079-8978-4790-81CD-08A2140A5FB7}" srcOrd="5" destOrd="0" presId="urn:microsoft.com/office/officeart/2005/8/layout/hChevron3"/>
    <dgm:cxn modelId="{063640C7-C43C-4FEA-B07E-38FB233AB9E5}" type="presParOf" srcId="{93DF3DD2-A2F4-4B0D-AF69-35416BDF0012}" destId="{90D4882F-020A-4D17-98FA-265799D953A4}" srcOrd="6"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1192" y="0"/>
          <a:ext cx="2325461" cy="653142"/>
        </a:xfrm>
        <a:prstGeom prst="homePlate">
          <a:avLst/>
        </a:prstGeom>
        <a:solidFill>
          <a:schemeClr val="bg1">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lang="fr-FR" sz="1400" kern="1200">
              <a:solidFill>
                <a:sysClr val="windowText" lastClr="000000"/>
              </a:solidFill>
            </a:rPr>
            <a:t>Accueil</a:t>
          </a:r>
        </a:p>
      </dsp:txBody>
      <dsp:txXfrm>
        <a:off x="1192" y="0"/>
        <a:ext cx="2162176" cy="653142"/>
      </dsp:txXfrm>
    </dsp:sp>
    <dsp:sp modelId="{F78DE76B-4178-41D3-8FD0-03050F55944A}">
      <dsp:nvSpPr>
        <dsp:cNvPr id="0" name=""/>
        <dsp:cNvSpPr/>
      </dsp:nvSpPr>
      <dsp:spPr>
        <a:xfrm>
          <a:off x="1861561" y="0"/>
          <a:ext cx="2325461" cy="653142"/>
        </a:xfrm>
        <a:prstGeom prst="chevron">
          <a:avLst/>
        </a:prstGeom>
        <a:solidFill>
          <a:schemeClr val="accent6"/>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lvl="0" algn="ctr" defTabSz="711200">
            <a:lnSpc>
              <a:spcPct val="90000"/>
            </a:lnSpc>
            <a:spcBef>
              <a:spcPct val="0"/>
            </a:spcBef>
            <a:spcAft>
              <a:spcPct val="35000"/>
            </a:spcAft>
          </a:pPr>
          <a:r>
            <a:rPr lang="fr-FR" sz="1600" b="1" kern="1200">
              <a:solidFill>
                <a:sysClr val="windowText" lastClr="000000"/>
              </a:solidFill>
            </a:rPr>
            <a:t>Mode d'emploi</a:t>
          </a:r>
        </a:p>
      </dsp:txBody>
      <dsp:txXfrm>
        <a:off x="2188132" y="0"/>
        <a:ext cx="1672319" cy="653142"/>
      </dsp:txXfrm>
    </dsp:sp>
    <dsp:sp modelId="{D1FABA35-D926-4ECE-83FC-494AA2F8298A}">
      <dsp:nvSpPr>
        <dsp:cNvPr id="0" name=""/>
        <dsp:cNvSpPr/>
      </dsp:nvSpPr>
      <dsp:spPr>
        <a:xfrm>
          <a:off x="3721931" y="0"/>
          <a:ext cx="2325461" cy="653142"/>
        </a:xfrm>
        <a:prstGeom prst="chevron">
          <a:avLst/>
        </a:prstGeom>
        <a:solidFill>
          <a:schemeClr val="accent1">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t>Identification</a:t>
          </a:r>
        </a:p>
      </dsp:txBody>
      <dsp:txXfrm>
        <a:off x="4048502" y="0"/>
        <a:ext cx="1672319" cy="653142"/>
      </dsp:txXfrm>
    </dsp:sp>
    <dsp:sp modelId="{90D4882F-020A-4D17-98FA-265799D953A4}">
      <dsp:nvSpPr>
        <dsp:cNvPr id="0" name=""/>
        <dsp:cNvSpPr/>
      </dsp:nvSpPr>
      <dsp:spPr>
        <a:xfrm>
          <a:off x="5582300" y="0"/>
          <a:ext cx="2325461" cy="653142"/>
        </a:xfrm>
        <a:prstGeom prst="chevron">
          <a:avLst/>
        </a:prstGeom>
        <a:solidFill>
          <a:schemeClr val="tx2">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b="0" kern="1200"/>
            <a:t>1. Management</a:t>
          </a:r>
        </a:p>
      </dsp:txBody>
      <dsp:txXfrm>
        <a:off x="5908871" y="0"/>
        <a:ext cx="1672319" cy="653142"/>
      </dsp:txXfrm>
    </dsp:sp>
    <dsp:sp modelId="{7D968FDD-B710-48F5-A743-B50A89B342CC}">
      <dsp:nvSpPr>
        <dsp:cNvPr id="0" name=""/>
        <dsp:cNvSpPr/>
      </dsp:nvSpPr>
      <dsp:spPr>
        <a:xfrm>
          <a:off x="7442669" y="0"/>
          <a:ext cx="2325461" cy="653142"/>
        </a:xfrm>
        <a:prstGeom prst="chevron">
          <a:avLst/>
        </a:prstGeom>
        <a:solidFill>
          <a:schemeClr val="tx2">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b="0" kern="1200"/>
            <a:t>2. Prise en charge</a:t>
          </a:r>
        </a:p>
      </dsp:txBody>
      <dsp:txXfrm>
        <a:off x="7769240" y="0"/>
        <a:ext cx="1672319" cy="65314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1240" y="0"/>
          <a:ext cx="2418202" cy="653142"/>
        </a:xfrm>
        <a:prstGeom prst="homePlate">
          <a:avLst/>
        </a:prstGeom>
        <a:solidFill>
          <a:schemeClr val="bg1">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lang="fr-FR" sz="1400" kern="1200">
              <a:solidFill>
                <a:sysClr val="windowText" lastClr="000000"/>
              </a:solidFill>
            </a:rPr>
            <a:t>Accueil</a:t>
          </a:r>
        </a:p>
      </dsp:txBody>
      <dsp:txXfrm>
        <a:off x="1240" y="0"/>
        <a:ext cx="2254917" cy="653142"/>
      </dsp:txXfrm>
    </dsp:sp>
    <dsp:sp modelId="{F78DE76B-4178-41D3-8FD0-03050F55944A}">
      <dsp:nvSpPr>
        <dsp:cNvPr id="0" name=""/>
        <dsp:cNvSpPr/>
      </dsp:nvSpPr>
      <dsp:spPr>
        <a:xfrm>
          <a:off x="1935801" y="0"/>
          <a:ext cx="2418202" cy="653142"/>
        </a:xfrm>
        <a:prstGeom prst="chevron">
          <a:avLst/>
        </a:prstGeom>
        <a:solidFill>
          <a:schemeClr val="accent1">
            <a:lumMod val="40000"/>
            <a:lumOff val="60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solidFill>
                <a:sysClr val="windowText" lastClr="000000"/>
              </a:solidFill>
            </a:rPr>
            <a:t>Mode d'emploi</a:t>
          </a:r>
        </a:p>
      </dsp:txBody>
      <dsp:txXfrm>
        <a:off x="2262372" y="0"/>
        <a:ext cx="1765060" cy="653142"/>
      </dsp:txXfrm>
    </dsp:sp>
    <dsp:sp modelId="{D1FABA35-D926-4ECE-83FC-494AA2F8298A}">
      <dsp:nvSpPr>
        <dsp:cNvPr id="0" name=""/>
        <dsp:cNvSpPr/>
      </dsp:nvSpPr>
      <dsp:spPr>
        <a:xfrm>
          <a:off x="3870363" y="0"/>
          <a:ext cx="2418202" cy="653142"/>
        </a:xfrm>
        <a:prstGeom prst="chevron">
          <a:avLst/>
        </a:prstGeom>
        <a:solidFill>
          <a:schemeClr val="accent6"/>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lvl="0" algn="ctr" defTabSz="711200">
            <a:lnSpc>
              <a:spcPct val="90000"/>
            </a:lnSpc>
            <a:spcBef>
              <a:spcPct val="0"/>
            </a:spcBef>
            <a:spcAft>
              <a:spcPct val="35000"/>
            </a:spcAft>
          </a:pPr>
          <a:r>
            <a:rPr lang="fr-FR" sz="1600" b="1" kern="1200"/>
            <a:t>Identification</a:t>
          </a:r>
        </a:p>
      </dsp:txBody>
      <dsp:txXfrm>
        <a:off x="4196934" y="0"/>
        <a:ext cx="1765060" cy="653142"/>
      </dsp:txXfrm>
    </dsp:sp>
    <dsp:sp modelId="{90D4882F-020A-4D17-98FA-265799D953A4}">
      <dsp:nvSpPr>
        <dsp:cNvPr id="0" name=""/>
        <dsp:cNvSpPr/>
      </dsp:nvSpPr>
      <dsp:spPr>
        <a:xfrm>
          <a:off x="5804925" y="0"/>
          <a:ext cx="2418202" cy="653142"/>
        </a:xfrm>
        <a:prstGeom prst="chevron">
          <a:avLst/>
        </a:prstGeom>
        <a:solidFill>
          <a:schemeClr val="tx2">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b="0" kern="1200"/>
            <a:t>1. Management</a:t>
          </a:r>
        </a:p>
      </dsp:txBody>
      <dsp:txXfrm>
        <a:off x="6131496" y="0"/>
        <a:ext cx="1765060" cy="653142"/>
      </dsp:txXfrm>
    </dsp:sp>
    <dsp:sp modelId="{7D968FDD-B710-48F5-A743-B50A89B342CC}">
      <dsp:nvSpPr>
        <dsp:cNvPr id="0" name=""/>
        <dsp:cNvSpPr/>
      </dsp:nvSpPr>
      <dsp:spPr>
        <a:xfrm>
          <a:off x="7739486" y="0"/>
          <a:ext cx="2418202" cy="653142"/>
        </a:xfrm>
        <a:prstGeom prst="chevron">
          <a:avLst/>
        </a:prstGeom>
        <a:solidFill>
          <a:schemeClr val="tx2">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b="0" kern="1200"/>
            <a:t>2. Prise en charge</a:t>
          </a:r>
        </a:p>
      </dsp:txBody>
      <dsp:txXfrm>
        <a:off x="8066057" y="0"/>
        <a:ext cx="1765060" cy="653142"/>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1124" y="0"/>
          <a:ext cx="2193661" cy="653142"/>
        </a:xfrm>
        <a:prstGeom prst="homePlate">
          <a:avLst/>
        </a:prstGeom>
        <a:solidFill>
          <a:schemeClr val="bg1">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lang="fr-FR" sz="1400" kern="1200">
              <a:solidFill>
                <a:sysClr val="windowText" lastClr="000000"/>
              </a:solidFill>
            </a:rPr>
            <a:t>Accueil</a:t>
          </a:r>
        </a:p>
      </dsp:txBody>
      <dsp:txXfrm>
        <a:off x="1124" y="0"/>
        <a:ext cx="2030376" cy="653142"/>
      </dsp:txXfrm>
    </dsp:sp>
    <dsp:sp modelId="{F78DE76B-4178-41D3-8FD0-03050F55944A}">
      <dsp:nvSpPr>
        <dsp:cNvPr id="0" name=""/>
        <dsp:cNvSpPr/>
      </dsp:nvSpPr>
      <dsp:spPr>
        <a:xfrm>
          <a:off x="1756054" y="0"/>
          <a:ext cx="2193661" cy="653142"/>
        </a:xfrm>
        <a:prstGeom prst="chevron">
          <a:avLst/>
        </a:prstGeom>
        <a:solidFill>
          <a:schemeClr val="accent1">
            <a:lumMod val="40000"/>
            <a:lumOff val="60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solidFill>
                <a:sysClr val="windowText" lastClr="000000"/>
              </a:solidFill>
            </a:rPr>
            <a:t>Mode d'emploi</a:t>
          </a:r>
        </a:p>
      </dsp:txBody>
      <dsp:txXfrm>
        <a:off x="2082625" y="0"/>
        <a:ext cx="1540519" cy="653142"/>
      </dsp:txXfrm>
    </dsp:sp>
    <dsp:sp modelId="{D1FABA35-D926-4ECE-83FC-494AA2F8298A}">
      <dsp:nvSpPr>
        <dsp:cNvPr id="0" name=""/>
        <dsp:cNvSpPr/>
      </dsp:nvSpPr>
      <dsp:spPr>
        <a:xfrm>
          <a:off x="3510983" y="0"/>
          <a:ext cx="2193661" cy="653142"/>
        </a:xfrm>
        <a:prstGeom prst="chevron">
          <a:avLst/>
        </a:prstGeom>
        <a:solidFill>
          <a:schemeClr val="accent1">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t>Identification</a:t>
          </a:r>
        </a:p>
      </dsp:txBody>
      <dsp:txXfrm>
        <a:off x="3837554" y="0"/>
        <a:ext cx="1540519" cy="653142"/>
      </dsp:txXfrm>
    </dsp:sp>
    <dsp:sp modelId="{90D4882F-020A-4D17-98FA-265799D953A4}">
      <dsp:nvSpPr>
        <dsp:cNvPr id="0" name=""/>
        <dsp:cNvSpPr/>
      </dsp:nvSpPr>
      <dsp:spPr>
        <a:xfrm>
          <a:off x="5265913" y="0"/>
          <a:ext cx="2193661" cy="653142"/>
        </a:xfrm>
        <a:prstGeom prst="chevron">
          <a:avLst/>
        </a:prstGeom>
        <a:solidFill>
          <a:schemeClr val="accent6"/>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lvl="0" algn="ctr" defTabSz="711200">
            <a:lnSpc>
              <a:spcPct val="90000"/>
            </a:lnSpc>
            <a:spcBef>
              <a:spcPct val="0"/>
            </a:spcBef>
            <a:spcAft>
              <a:spcPct val="35000"/>
            </a:spcAft>
          </a:pPr>
          <a:r>
            <a:rPr lang="fr-FR" sz="1600" b="1" kern="1200"/>
            <a:t>1. Management</a:t>
          </a:r>
        </a:p>
      </dsp:txBody>
      <dsp:txXfrm>
        <a:off x="5592484" y="0"/>
        <a:ext cx="1540519" cy="653142"/>
      </dsp:txXfrm>
    </dsp:sp>
    <dsp:sp modelId="{7D968FDD-B710-48F5-A743-B50A89B342CC}">
      <dsp:nvSpPr>
        <dsp:cNvPr id="0" name=""/>
        <dsp:cNvSpPr/>
      </dsp:nvSpPr>
      <dsp:spPr>
        <a:xfrm>
          <a:off x="7020842" y="0"/>
          <a:ext cx="2193661" cy="653142"/>
        </a:xfrm>
        <a:prstGeom prst="chevron">
          <a:avLst/>
        </a:prstGeom>
        <a:solidFill>
          <a:schemeClr val="tx2">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b="0" kern="1200"/>
            <a:t>2. Prise en charge</a:t>
          </a:r>
        </a:p>
      </dsp:txBody>
      <dsp:txXfrm>
        <a:off x="7347413" y="0"/>
        <a:ext cx="1540519" cy="653142"/>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1963" y="0"/>
          <a:ext cx="2068458" cy="653142"/>
        </a:xfrm>
        <a:prstGeom prst="homePlate">
          <a:avLst/>
        </a:prstGeom>
        <a:solidFill>
          <a:schemeClr val="bg1">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lang="fr-FR" sz="1400" kern="1200">
              <a:solidFill>
                <a:sysClr val="windowText" lastClr="000000"/>
              </a:solidFill>
            </a:rPr>
            <a:t>Accueil</a:t>
          </a:r>
        </a:p>
      </dsp:txBody>
      <dsp:txXfrm>
        <a:off x="1963" y="0"/>
        <a:ext cx="1905173" cy="653142"/>
      </dsp:txXfrm>
    </dsp:sp>
    <dsp:sp modelId="{F78DE76B-4178-41D3-8FD0-03050F55944A}">
      <dsp:nvSpPr>
        <dsp:cNvPr id="0" name=""/>
        <dsp:cNvSpPr/>
      </dsp:nvSpPr>
      <dsp:spPr>
        <a:xfrm>
          <a:off x="1656730" y="0"/>
          <a:ext cx="2068458" cy="653142"/>
        </a:xfrm>
        <a:prstGeom prst="chevron">
          <a:avLst/>
        </a:prstGeom>
        <a:solidFill>
          <a:schemeClr val="accent1">
            <a:lumMod val="40000"/>
            <a:lumOff val="60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solidFill>
                <a:sysClr val="windowText" lastClr="000000"/>
              </a:solidFill>
            </a:rPr>
            <a:t>Mode d'emploi</a:t>
          </a:r>
        </a:p>
      </dsp:txBody>
      <dsp:txXfrm>
        <a:off x="1983301" y="0"/>
        <a:ext cx="1415316" cy="653142"/>
      </dsp:txXfrm>
    </dsp:sp>
    <dsp:sp modelId="{D1FABA35-D926-4ECE-83FC-494AA2F8298A}">
      <dsp:nvSpPr>
        <dsp:cNvPr id="0" name=""/>
        <dsp:cNvSpPr/>
      </dsp:nvSpPr>
      <dsp:spPr>
        <a:xfrm>
          <a:off x="3311497" y="0"/>
          <a:ext cx="2068458" cy="653142"/>
        </a:xfrm>
        <a:prstGeom prst="chevron">
          <a:avLst/>
        </a:prstGeom>
        <a:solidFill>
          <a:schemeClr val="accent1">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t>Identification</a:t>
          </a:r>
        </a:p>
      </dsp:txBody>
      <dsp:txXfrm>
        <a:off x="3638068" y="0"/>
        <a:ext cx="1415316" cy="653142"/>
      </dsp:txXfrm>
    </dsp:sp>
    <dsp:sp modelId="{90D4882F-020A-4D17-98FA-265799D953A4}">
      <dsp:nvSpPr>
        <dsp:cNvPr id="0" name=""/>
        <dsp:cNvSpPr/>
      </dsp:nvSpPr>
      <dsp:spPr>
        <a:xfrm>
          <a:off x="4966264" y="0"/>
          <a:ext cx="2068458" cy="653142"/>
        </a:xfrm>
        <a:prstGeom prst="chevron">
          <a:avLst/>
        </a:prstGeom>
        <a:solidFill>
          <a:schemeClr val="tx2">
            <a:lumMod val="75000"/>
          </a:schemeClr>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t>1. Management</a:t>
          </a:r>
        </a:p>
      </dsp:txBody>
      <dsp:txXfrm>
        <a:off x="5292835" y="0"/>
        <a:ext cx="1415316" cy="653142"/>
      </dsp:txXfrm>
    </dsp:sp>
    <dsp:sp modelId="{7D968FDD-B710-48F5-A743-B50A89B342CC}">
      <dsp:nvSpPr>
        <dsp:cNvPr id="0" name=""/>
        <dsp:cNvSpPr/>
      </dsp:nvSpPr>
      <dsp:spPr>
        <a:xfrm>
          <a:off x="6621031" y="0"/>
          <a:ext cx="2438402" cy="653142"/>
        </a:xfrm>
        <a:prstGeom prst="chevron">
          <a:avLst/>
        </a:prstGeom>
        <a:solidFill>
          <a:schemeClr val="accent6"/>
        </a:solidFill>
        <a:ln w="25400" cap="flat" cmpd="sng" algn="ctr">
          <a:solidFill>
            <a:schemeClr val="tx2"/>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lvl="0" algn="ctr" defTabSz="711200">
            <a:lnSpc>
              <a:spcPct val="90000"/>
            </a:lnSpc>
            <a:spcBef>
              <a:spcPct val="0"/>
            </a:spcBef>
            <a:spcAft>
              <a:spcPct val="35000"/>
            </a:spcAft>
          </a:pPr>
          <a:r>
            <a:rPr lang="fr-FR" sz="1600" b="1" kern="1200"/>
            <a:t>2. Prise en charge</a:t>
          </a:r>
        </a:p>
      </dsp:txBody>
      <dsp:txXfrm>
        <a:off x="6947602" y="0"/>
        <a:ext cx="1785260" cy="653142"/>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2408" y="0"/>
          <a:ext cx="2416815" cy="653142"/>
        </a:xfrm>
        <a:prstGeom prst="homePlate">
          <a:avLst/>
        </a:prstGeom>
        <a:solidFill>
          <a:schemeClr val="bg1">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lang="fr-FR" sz="1400" kern="1200">
              <a:solidFill>
                <a:sysClr val="windowText" lastClr="000000"/>
              </a:solidFill>
            </a:rPr>
            <a:t>Accueil</a:t>
          </a:r>
        </a:p>
      </dsp:txBody>
      <dsp:txXfrm>
        <a:off x="2408" y="0"/>
        <a:ext cx="2253530" cy="653142"/>
      </dsp:txXfrm>
    </dsp:sp>
    <dsp:sp modelId="{F78DE76B-4178-41D3-8FD0-03050F55944A}">
      <dsp:nvSpPr>
        <dsp:cNvPr id="0" name=""/>
        <dsp:cNvSpPr/>
      </dsp:nvSpPr>
      <dsp:spPr>
        <a:xfrm>
          <a:off x="1935860" y="0"/>
          <a:ext cx="2416815" cy="653142"/>
        </a:xfrm>
        <a:prstGeom prst="chevron">
          <a:avLst/>
        </a:prstGeom>
        <a:solidFill>
          <a:schemeClr val="accent3"/>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lvl="0" algn="ctr" defTabSz="711200">
            <a:lnSpc>
              <a:spcPct val="90000"/>
            </a:lnSpc>
            <a:spcBef>
              <a:spcPct val="0"/>
            </a:spcBef>
            <a:spcAft>
              <a:spcPct val="35000"/>
            </a:spcAft>
          </a:pPr>
          <a:r>
            <a:rPr lang="fr-FR" sz="1600" b="1" kern="1200">
              <a:solidFill>
                <a:sysClr val="windowText" lastClr="000000"/>
              </a:solidFill>
            </a:rPr>
            <a:t>Score</a:t>
          </a:r>
        </a:p>
      </dsp:txBody>
      <dsp:txXfrm>
        <a:off x="2262431" y="0"/>
        <a:ext cx="1763673" cy="653142"/>
      </dsp:txXfrm>
    </dsp:sp>
    <dsp:sp modelId="{D1FABA35-D926-4ECE-83FC-494AA2F8298A}">
      <dsp:nvSpPr>
        <dsp:cNvPr id="0" name=""/>
        <dsp:cNvSpPr/>
      </dsp:nvSpPr>
      <dsp:spPr>
        <a:xfrm>
          <a:off x="3869312" y="0"/>
          <a:ext cx="2416815" cy="653142"/>
        </a:xfrm>
        <a:prstGeom prst="chevron">
          <a:avLst/>
        </a:prstGeom>
        <a:solidFill>
          <a:schemeClr val="accent4"/>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t>Résultats</a:t>
          </a:r>
        </a:p>
      </dsp:txBody>
      <dsp:txXfrm>
        <a:off x="4195883" y="0"/>
        <a:ext cx="1763673" cy="653142"/>
      </dsp:txXfrm>
    </dsp:sp>
    <dsp:sp modelId="{90D4882F-020A-4D17-98FA-265799D953A4}">
      <dsp:nvSpPr>
        <dsp:cNvPr id="0" name=""/>
        <dsp:cNvSpPr/>
      </dsp:nvSpPr>
      <dsp:spPr>
        <a:xfrm>
          <a:off x="5802765" y="0"/>
          <a:ext cx="2416815" cy="653142"/>
        </a:xfrm>
        <a:prstGeom prst="chevron">
          <a:avLst/>
        </a:prstGeom>
        <a:solidFill>
          <a:schemeClr val="accent4">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t>Cartographie</a:t>
          </a:r>
        </a:p>
      </dsp:txBody>
      <dsp:txXfrm>
        <a:off x="6129336" y="0"/>
        <a:ext cx="1763673" cy="653142"/>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3162" y="0"/>
          <a:ext cx="3172616" cy="1174749"/>
        </a:xfrm>
        <a:prstGeom prst="homePlate">
          <a:avLst/>
        </a:prstGeom>
        <a:solidFill>
          <a:schemeClr val="bg1">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53340" rIns="26670" bIns="53340" numCol="1" spcCol="1270" anchor="ctr" anchorCtr="0">
          <a:noAutofit/>
        </a:bodyPr>
        <a:lstStyle/>
        <a:p>
          <a:pPr lvl="0" algn="ctr" defTabSz="889000">
            <a:lnSpc>
              <a:spcPct val="90000"/>
            </a:lnSpc>
            <a:spcBef>
              <a:spcPct val="0"/>
            </a:spcBef>
            <a:spcAft>
              <a:spcPct val="35000"/>
            </a:spcAft>
          </a:pPr>
          <a:r>
            <a:rPr lang="fr-FR" sz="2000" kern="1200">
              <a:solidFill>
                <a:sysClr val="windowText" lastClr="000000"/>
              </a:solidFill>
            </a:rPr>
            <a:t>Accueil</a:t>
          </a:r>
        </a:p>
      </dsp:txBody>
      <dsp:txXfrm>
        <a:off x="3162" y="0"/>
        <a:ext cx="2878929" cy="1174749"/>
      </dsp:txXfrm>
    </dsp:sp>
    <dsp:sp modelId="{F78DE76B-4178-41D3-8FD0-03050F55944A}">
      <dsp:nvSpPr>
        <dsp:cNvPr id="0" name=""/>
        <dsp:cNvSpPr/>
      </dsp:nvSpPr>
      <dsp:spPr>
        <a:xfrm>
          <a:off x="2541255" y="0"/>
          <a:ext cx="3172616" cy="1174749"/>
        </a:xfrm>
        <a:prstGeom prst="chevron">
          <a:avLst/>
        </a:prstGeom>
        <a:solidFill>
          <a:schemeClr val="accent4">
            <a:lumMod val="60000"/>
            <a:lumOff val="40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53340" rIns="26670" bIns="53340" numCol="1" spcCol="1270" anchor="ctr" anchorCtr="0">
          <a:noAutofit/>
        </a:bodyPr>
        <a:lstStyle/>
        <a:p>
          <a:pPr lvl="0" algn="ctr" defTabSz="889000">
            <a:lnSpc>
              <a:spcPct val="90000"/>
            </a:lnSpc>
            <a:spcBef>
              <a:spcPct val="0"/>
            </a:spcBef>
            <a:spcAft>
              <a:spcPct val="35000"/>
            </a:spcAft>
          </a:pPr>
          <a:r>
            <a:rPr lang="fr-FR" sz="2000" b="0" kern="1200">
              <a:solidFill>
                <a:sysClr val="windowText" lastClr="000000"/>
              </a:solidFill>
            </a:rPr>
            <a:t>Score</a:t>
          </a:r>
        </a:p>
      </dsp:txBody>
      <dsp:txXfrm>
        <a:off x="3128630" y="0"/>
        <a:ext cx="1997867" cy="1174749"/>
      </dsp:txXfrm>
    </dsp:sp>
    <dsp:sp modelId="{D1FABA35-D926-4ECE-83FC-494AA2F8298A}">
      <dsp:nvSpPr>
        <dsp:cNvPr id="0" name=""/>
        <dsp:cNvSpPr/>
      </dsp:nvSpPr>
      <dsp:spPr>
        <a:xfrm>
          <a:off x="5079348" y="0"/>
          <a:ext cx="3172616" cy="1174749"/>
        </a:xfrm>
        <a:prstGeom prst="chevron">
          <a:avLst/>
        </a:prstGeom>
        <a:solidFill>
          <a:schemeClr val="accent3"/>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6012" tIns="64008" rIns="32004" bIns="64008" numCol="1" spcCol="1270" anchor="ctr" anchorCtr="0">
          <a:noAutofit/>
        </a:bodyPr>
        <a:lstStyle/>
        <a:p>
          <a:pPr lvl="0" algn="ctr" defTabSz="1066800">
            <a:lnSpc>
              <a:spcPct val="90000"/>
            </a:lnSpc>
            <a:spcBef>
              <a:spcPct val="0"/>
            </a:spcBef>
            <a:spcAft>
              <a:spcPct val="35000"/>
            </a:spcAft>
          </a:pPr>
          <a:r>
            <a:rPr lang="fr-FR" sz="2400" b="1" kern="1200"/>
            <a:t>Résultats</a:t>
          </a:r>
        </a:p>
      </dsp:txBody>
      <dsp:txXfrm>
        <a:off x="5666723" y="0"/>
        <a:ext cx="1997867" cy="1174749"/>
      </dsp:txXfrm>
    </dsp:sp>
    <dsp:sp modelId="{90D4882F-020A-4D17-98FA-265799D953A4}">
      <dsp:nvSpPr>
        <dsp:cNvPr id="0" name=""/>
        <dsp:cNvSpPr/>
      </dsp:nvSpPr>
      <dsp:spPr>
        <a:xfrm>
          <a:off x="7617442" y="0"/>
          <a:ext cx="3172616" cy="1174749"/>
        </a:xfrm>
        <a:prstGeom prst="chevron">
          <a:avLst/>
        </a:prstGeom>
        <a:solidFill>
          <a:schemeClr val="accent4">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53340" rIns="26670" bIns="53340" numCol="1" spcCol="1270" anchor="ctr" anchorCtr="0">
          <a:noAutofit/>
        </a:bodyPr>
        <a:lstStyle/>
        <a:p>
          <a:pPr lvl="0" algn="ctr" defTabSz="889000">
            <a:lnSpc>
              <a:spcPct val="90000"/>
            </a:lnSpc>
            <a:spcBef>
              <a:spcPct val="0"/>
            </a:spcBef>
            <a:spcAft>
              <a:spcPct val="35000"/>
            </a:spcAft>
          </a:pPr>
          <a:r>
            <a:rPr lang="fr-FR" sz="2000" kern="1200"/>
            <a:t>Cartographie</a:t>
          </a:r>
        </a:p>
      </dsp:txBody>
      <dsp:txXfrm>
        <a:off x="8204817" y="0"/>
        <a:ext cx="1997867" cy="1174749"/>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3718" y="0"/>
          <a:ext cx="3730646" cy="1170288"/>
        </a:xfrm>
        <a:prstGeom prst="homePlate">
          <a:avLst/>
        </a:prstGeom>
        <a:solidFill>
          <a:schemeClr val="bg1">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53340" rIns="26670" bIns="53340" numCol="1" spcCol="1270" anchor="ctr" anchorCtr="0">
          <a:noAutofit/>
        </a:bodyPr>
        <a:lstStyle/>
        <a:p>
          <a:pPr lvl="0" algn="ctr" defTabSz="889000">
            <a:lnSpc>
              <a:spcPct val="90000"/>
            </a:lnSpc>
            <a:spcBef>
              <a:spcPct val="0"/>
            </a:spcBef>
            <a:spcAft>
              <a:spcPct val="35000"/>
            </a:spcAft>
          </a:pPr>
          <a:r>
            <a:rPr lang="fr-FR" sz="2000" kern="1200">
              <a:solidFill>
                <a:sysClr val="windowText" lastClr="000000"/>
              </a:solidFill>
            </a:rPr>
            <a:t>Accueil</a:t>
          </a:r>
        </a:p>
      </dsp:txBody>
      <dsp:txXfrm>
        <a:off x="3718" y="0"/>
        <a:ext cx="3438074" cy="1170288"/>
      </dsp:txXfrm>
    </dsp:sp>
    <dsp:sp modelId="{F78DE76B-4178-41D3-8FD0-03050F55944A}">
      <dsp:nvSpPr>
        <dsp:cNvPr id="0" name=""/>
        <dsp:cNvSpPr/>
      </dsp:nvSpPr>
      <dsp:spPr>
        <a:xfrm>
          <a:off x="2988235" y="0"/>
          <a:ext cx="3730646" cy="1170288"/>
        </a:xfrm>
        <a:prstGeom prst="chevron">
          <a:avLst/>
        </a:prstGeom>
        <a:solidFill>
          <a:schemeClr val="accent4">
            <a:lumMod val="60000"/>
            <a:lumOff val="40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53340" rIns="26670" bIns="53340" numCol="1" spcCol="1270" anchor="ctr" anchorCtr="0">
          <a:noAutofit/>
        </a:bodyPr>
        <a:lstStyle/>
        <a:p>
          <a:pPr lvl="0" algn="ctr" defTabSz="889000">
            <a:lnSpc>
              <a:spcPct val="90000"/>
            </a:lnSpc>
            <a:spcBef>
              <a:spcPct val="0"/>
            </a:spcBef>
            <a:spcAft>
              <a:spcPct val="35000"/>
            </a:spcAft>
          </a:pPr>
          <a:r>
            <a:rPr lang="fr-FR" sz="2000" b="0" kern="1200">
              <a:solidFill>
                <a:sysClr val="windowText" lastClr="000000"/>
              </a:solidFill>
            </a:rPr>
            <a:t>Score</a:t>
          </a:r>
        </a:p>
      </dsp:txBody>
      <dsp:txXfrm>
        <a:off x="3573379" y="0"/>
        <a:ext cx="2560358" cy="1170288"/>
      </dsp:txXfrm>
    </dsp:sp>
    <dsp:sp modelId="{D1FABA35-D926-4ECE-83FC-494AA2F8298A}">
      <dsp:nvSpPr>
        <dsp:cNvPr id="0" name=""/>
        <dsp:cNvSpPr/>
      </dsp:nvSpPr>
      <dsp:spPr>
        <a:xfrm>
          <a:off x="5972752" y="0"/>
          <a:ext cx="3730646" cy="1170288"/>
        </a:xfrm>
        <a:prstGeom prst="chevron">
          <a:avLst/>
        </a:prstGeom>
        <a:solidFill>
          <a:schemeClr val="accent4"/>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53340" rIns="26670" bIns="53340" numCol="1" spcCol="1270" anchor="ctr" anchorCtr="0">
          <a:noAutofit/>
        </a:bodyPr>
        <a:lstStyle/>
        <a:p>
          <a:pPr lvl="0" algn="ctr" defTabSz="889000">
            <a:lnSpc>
              <a:spcPct val="90000"/>
            </a:lnSpc>
            <a:spcBef>
              <a:spcPct val="0"/>
            </a:spcBef>
            <a:spcAft>
              <a:spcPct val="35000"/>
            </a:spcAft>
          </a:pPr>
          <a:r>
            <a:rPr lang="fr-FR" sz="2000" b="0" kern="1200"/>
            <a:t>Résultats</a:t>
          </a:r>
        </a:p>
      </dsp:txBody>
      <dsp:txXfrm>
        <a:off x="6557896" y="0"/>
        <a:ext cx="2560358" cy="1170288"/>
      </dsp:txXfrm>
    </dsp:sp>
    <dsp:sp modelId="{90D4882F-020A-4D17-98FA-265799D953A4}">
      <dsp:nvSpPr>
        <dsp:cNvPr id="0" name=""/>
        <dsp:cNvSpPr/>
      </dsp:nvSpPr>
      <dsp:spPr>
        <a:xfrm>
          <a:off x="8957270" y="0"/>
          <a:ext cx="3730646" cy="1170288"/>
        </a:xfrm>
        <a:prstGeom prst="chevron">
          <a:avLst/>
        </a:prstGeom>
        <a:solidFill>
          <a:schemeClr val="accent3"/>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6012" tIns="64008" rIns="32004" bIns="64008" numCol="1" spcCol="1270" anchor="ctr" anchorCtr="0">
          <a:noAutofit/>
        </a:bodyPr>
        <a:lstStyle/>
        <a:p>
          <a:pPr lvl="0" algn="ctr" defTabSz="1066800">
            <a:lnSpc>
              <a:spcPct val="90000"/>
            </a:lnSpc>
            <a:spcBef>
              <a:spcPct val="0"/>
            </a:spcBef>
            <a:spcAft>
              <a:spcPct val="35000"/>
            </a:spcAft>
          </a:pPr>
          <a:r>
            <a:rPr lang="fr-FR" sz="2400" b="1" kern="1200"/>
            <a:t>Cartographie</a:t>
          </a:r>
        </a:p>
      </dsp:txBody>
      <dsp:txXfrm>
        <a:off x="9542414" y="0"/>
        <a:ext cx="2560358" cy="1170288"/>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3.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4.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5.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6.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7.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file://localhost/Users/pixelis/Desktop/pour%20masque%20PPT/COUV_PPT_01_OK.png" TargetMode="External"/><Relationship Id="rId1" Type="http://schemas.openxmlformats.org/officeDocument/2006/relationships/image" Target="../media/image1.png"/><Relationship Id="rId5" Type="http://schemas.openxmlformats.org/officeDocument/2006/relationships/hyperlink" Target="#Scores!A1"/><Relationship Id="rId4" Type="http://schemas.openxmlformats.org/officeDocument/2006/relationships/hyperlink" Target="#'Mode d''emploi'!A1"/></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7.xml.rels><?xml version="1.0" encoding="UTF-8" standalone="yes"?>
<Relationships xmlns="http://schemas.openxmlformats.org/package/2006/relationships"><Relationship Id="rId3" Type="http://schemas.openxmlformats.org/officeDocument/2006/relationships/diagramLayout" Target="../diagrams/layout6.xml"/><Relationship Id="rId2" Type="http://schemas.openxmlformats.org/officeDocument/2006/relationships/diagramData" Target="../diagrams/data6.xml"/><Relationship Id="rId1" Type="http://schemas.openxmlformats.org/officeDocument/2006/relationships/chart" Target="../charts/chart1.xml"/><Relationship Id="rId6" Type="http://schemas.microsoft.com/office/2007/relationships/diagramDrawing" Target="../diagrams/drawing6.xml"/><Relationship Id="rId5" Type="http://schemas.openxmlformats.org/officeDocument/2006/relationships/diagramColors" Target="../diagrams/colors6.xml"/><Relationship Id="rId4" Type="http://schemas.openxmlformats.org/officeDocument/2006/relationships/diagramQuickStyle" Target="../diagrams/quickStyle6.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editAs="oneCell">
    <xdr:from>
      <xdr:col>0</xdr:col>
      <xdr:colOff>123820</xdr:colOff>
      <xdr:row>1</xdr:row>
      <xdr:rowOff>95250</xdr:rowOff>
    </xdr:from>
    <xdr:to>
      <xdr:col>18</xdr:col>
      <xdr:colOff>163285</xdr:colOff>
      <xdr:row>9</xdr:row>
      <xdr:rowOff>317953</xdr:rowOff>
    </xdr:to>
    <xdr:pic>
      <xdr:nvPicPr>
        <xdr:cNvPr id="2" name="COUV_PPT_01_OK.png" descr="/Users/pixelis/Desktop/pour masque PPT/COUV_PPT_01_OK.png"/>
        <xdr:cNvPicPr>
          <a:picLocks noChangeAspect="1"/>
        </xdr:cNvPicPr>
      </xdr:nvPicPr>
      <xdr:blipFill>
        <a:blip xmlns:r="http://schemas.openxmlformats.org/officeDocument/2006/relationships" r:embed="rId1" r:link="rId2" cstate="print"/>
        <a:srcRect l="2027" t="18446" r="1943" b="3840"/>
        <a:stretch>
          <a:fillRect/>
        </a:stretch>
      </xdr:blipFill>
      <xdr:spPr>
        <a:xfrm>
          <a:off x="123820" y="214993"/>
          <a:ext cx="12982579" cy="2029731"/>
        </a:xfrm>
        <a:prstGeom prst="roundRect">
          <a:avLst>
            <a:gd name="adj" fmla="val 4638"/>
          </a:avLst>
        </a:prstGeom>
        <a:solidFill>
          <a:srgbClr val="FFFFFF">
            <a:shade val="85000"/>
          </a:srgbClr>
        </a:solidFill>
        <a:ln>
          <a:noFill/>
        </a:ln>
        <a:effectLst/>
      </xdr:spPr>
    </xdr:pic>
    <xdr:clientData/>
  </xdr:twoCellAnchor>
  <xdr:twoCellAnchor>
    <xdr:from>
      <xdr:col>1</xdr:col>
      <xdr:colOff>85725</xdr:colOff>
      <xdr:row>0</xdr:row>
      <xdr:rowOff>57150</xdr:rowOff>
    </xdr:from>
    <xdr:to>
      <xdr:col>6</xdr:col>
      <xdr:colOff>676275</xdr:colOff>
      <xdr:row>6</xdr:row>
      <xdr:rowOff>66675</xdr:rowOff>
    </xdr:to>
    <xdr:grpSp>
      <xdr:nvGrpSpPr>
        <xdr:cNvPr id="252969" name="Groupe 10"/>
        <xdr:cNvGrpSpPr>
          <a:grpSpLocks/>
        </xdr:cNvGrpSpPr>
      </xdr:nvGrpSpPr>
      <xdr:grpSpPr bwMode="auto">
        <a:xfrm>
          <a:off x="249011" y="57150"/>
          <a:ext cx="3812721" cy="1217839"/>
          <a:chOff x="-2044" y="308897"/>
          <a:chExt cx="1963888" cy="730041"/>
        </a:xfrm>
      </xdr:grpSpPr>
      <xdr:sp macro="" textlink="">
        <xdr:nvSpPr>
          <xdr:cNvPr id="5" name="Forme libre 2"/>
          <xdr:cNvSpPr/>
        </xdr:nvSpPr>
        <xdr:spPr>
          <a:xfrm>
            <a:off x="90592" y="365931"/>
            <a:ext cx="1871252" cy="633082"/>
          </a:xfrm>
          <a:custGeom>
            <a:avLst/>
            <a:gdLst>
              <a:gd name="connsiteX0" fmla="*/ 1905000 w 15027275"/>
              <a:gd name="connsiteY0" fmla="*/ 50800 h 4829175"/>
              <a:gd name="connsiteX1" fmla="*/ 285750 w 15027275"/>
              <a:gd name="connsiteY1" fmla="*/ 4108450 h 4829175"/>
              <a:gd name="connsiteX2" fmla="*/ 190500 w 15027275"/>
              <a:gd name="connsiteY2" fmla="*/ 4375150 h 4829175"/>
              <a:gd name="connsiteX3" fmla="*/ 152400 w 15027275"/>
              <a:gd name="connsiteY3" fmla="*/ 4470400 h 4829175"/>
              <a:gd name="connsiteX4" fmla="*/ 323850 w 15027275"/>
              <a:gd name="connsiteY4" fmla="*/ 4451350 h 4829175"/>
              <a:gd name="connsiteX5" fmla="*/ 2000250 w 15027275"/>
              <a:gd name="connsiteY5" fmla="*/ 4432300 h 4829175"/>
              <a:gd name="connsiteX6" fmla="*/ 5124450 w 15027275"/>
              <a:gd name="connsiteY6" fmla="*/ 4432300 h 4829175"/>
              <a:gd name="connsiteX7" fmla="*/ 10134600 w 15027275"/>
              <a:gd name="connsiteY7" fmla="*/ 4413250 h 4829175"/>
              <a:gd name="connsiteX8" fmla="*/ 12039600 w 15027275"/>
              <a:gd name="connsiteY8" fmla="*/ 4070350 h 4829175"/>
              <a:gd name="connsiteX9" fmla="*/ 13335000 w 15027275"/>
              <a:gd name="connsiteY9" fmla="*/ 3079750 h 4829175"/>
              <a:gd name="connsiteX10" fmla="*/ 14192250 w 15027275"/>
              <a:gd name="connsiteY10" fmla="*/ 1708150 h 4829175"/>
              <a:gd name="connsiteX11" fmla="*/ 14820900 w 15027275"/>
              <a:gd name="connsiteY11" fmla="*/ 374650 h 4829175"/>
              <a:gd name="connsiteX12" fmla="*/ 14954250 w 15027275"/>
              <a:gd name="connsiteY12" fmla="*/ 50800 h 4829175"/>
              <a:gd name="connsiteX13" fmla="*/ 14878050 w 15027275"/>
              <a:gd name="connsiteY13" fmla="*/ 69850 h 4829175"/>
              <a:gd name="connsiteX14" fmla="*/ 14058900 w 15027275"/>
              <a:gd name="connsiteY14" fmla="*/ 69850 h 4829175"/>
              <a:gd name="connsiteX15" fmla="*/ 11887200 w 15027275"/>
              <a:gd name="connsiteY15" fmla="*/ 69850 h 4829175"/>
              <a:gd name="connsiteX16" fmla="*/ 9848850 w 15027275"/>
              <a:gd name="connsiteY16" fmla="*/ 69850 h 4829175"/>
              <a:gd name="connsiteX17" fmla="*/ 1905000 w 15027275"/>
              <a:gd name="connsiteY17" fmla="*/ 50800 h 4829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5027275" h="4829175">
                <a:moveTo>
                  <a:pt x="1905000" y="50800"/>
                </a:moveTo>
                <a:lnTo>
                  <a:pt x="285750" y="4108450"/>
                </a:lnTo>
                <a:cubicBezTo>
                  <a:pt x="0" y="4829175"/>
                  <a:pt x="212725" y="4314825"/>
                  <a:pt x="190500" y="4375150"/>
                </a:cubicBezTo>
                <a:cubicBezTo>
                  <a:pt x="168275" y="4435475"/>
                  <a:pt x="130175" y="4457700"/>
                  <a:pt x="152400" y="4470400"/>
                </a:cubicBezTo>
                <a:cubicBezTo>
                  <a:pt x="174625" y="4483100"/>
                  <a:pt x="323850" y="4451350"/>
                  <a:pt x="323850" y="4451350"/>
                </a:cubicBezTo>
                <a:lnTo>
                  <a:pt x="2000250" y="4432300"/>
                </a:lnTo>
                <a:lnTo>
                  <a:pt x="5124450" y="4432300"/>
                </a:lnTo>
                <a:lnTo>
                  <a:pt x="10134600" y="4413250"/>
                </a:lnTo>
                <a:cubicBezTo>
                  <a:pt x="11287125" y="4352925"/>
                  <a:pt x="11506200" y="4292600"/>
                  <a:pt x="12039600" y="4070350"/>
                </a:cubicBezTo>
                <a:cubicBezTo>
                  <a:pt x="12573000" y="3848100"/>
                  <a:pt x="12976225" y="3473450"/>
                  <a:pt x="13335000" y="3079750"/>
                </a:cubicBezTo>
                <a:cubicBezTo>
                  <a:pt x="13693775" y="2686050"/>
                  <a:pt x="13944600" y="2159000"/>
                  <a:pt x="14192250" y="1708150"/>
                </a:cubicBezTo>
                <a:cubicBezTo>
                  <a:pt x="14439900" y="1257300"/>
                  <a:pt x="14693900" y="650875"/>
                  <a:pt x="14820900" y="374650"/>
                </a:cubicBezTo>
                <a:cubicBezTo>
                  <a:pt x="14947900" y="98425"/>
                  <a:pt x="14944725" y="101600"/>
                  <a:pt x="14954250" y="50800"/>
                </a:cubicBezTo>
                <a:cubicBezTo>
                  <a:pt x="14963775" y="0"/>
                  <a:pt x="15027275" y="66675"/>
                  <a:pt x="14878050" y="69850"/>
                </a:cubicBezTo>
                <a:cubicBezTo>
                  <a:pt x="14728825" y="73025"/>
                  <a:pt x="14058900" y="69850"/>
                  <a:pt x="14058900" y="69850"/>
                </a:cubicBezTo>
                <a:lnTo>
                  <a:pt x="11887200" y="69850"/>
                </a:lnTo>
                <a:lnTo>
                  <a:pt x="9848850" y="69850"/>
                </a:lnTo>
                <a:lnTo>
                  <a:pt x="1905000" y="50800"/>
                </a:lnTo>
                <a:close/>
              </a:path>
            </a:pathLst>
          </a:custGeom>
          <a:solidFill>
            <a:sysClr val="window" lastClr="FFFFF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pic>
        <xdr:nvPicPr>
          <xdr:cNvPr id="252975" name="Picture 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r="13045"/>
          <a:stretch>
            <a:fillRect/>
          </a:stretch>
        </xdr:blipFill>
        <xdr:spPr bwMode="auto">
          <a:xfrm>
            <a:off x="-2044" y="308897"/>
            <a:ext cx="1615970" cy="7300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15874</xdr:colOff>
      <xdr:row>19</xdr:row>
      <xdr:rowOff>19050</xdr:rowOff>
    </xdr:from>
    <xdr:to>
      <xdr:col>7</xdr:col>
      <xdr:colOff>238124</xdr:colOff>
      <xdr:row>19</xdr:row>
      <xdr:rowOff>447878</xdr:rowOff>
    </xdr:to>
    <xdr:sp macro="" textlink="">
      <xdr:nvSpPr>
        <xdr:cNvPr id="7" name="bbRecueilParametrage">
          <a:hlinkClick xmlns:r="http://schemas.openxmlformats.org/officeDocument/2006/relationships" r:id="rId4"/>
        </xdr:cNvPr>
        <xdr:cNvSpPr>
          <a:spLocks noChangeArrowheads="1"/>
        </xdr:cNvSpPr>
      </xdr:nvSpPr>
      <xdr:spPr bwMode="auto">
        <a:xfrm>
          <a:off x="190499" y="6962775"/>
          <a:ext cx="4016375" cy="438150"/>
        </a:xfrm>
        <a:prstGeom prst="roundRect">
          <a:avLst>
            <a:gd name="adj" fmla="val 16667"/>
          </a:avLst>
        </a:prstGeom>
        <a:solidFill>
          <a:schemeClr val="tx2"/>
        </a:solidFill>
        <a:ln w="25400" algn="ctr">
          <a:solidFill>
            <a:srgbClr val="7F7F7F"/>
          </a:solidFill>
          <a:round/>
          <a:headEnd/>
          <a:tailEnd/>
        </a:ln>
      </xdr:spPr>
      <xdr:txBody>
        <a:bodyPr vertOverflow="clip" wrap="square" lIns="45720" tIns="41148" rIns="45720" bIns="41148" anchor="ctr" upright="1"/>
        <a:lstStyle/>
        <a:p>
          <a:pPr algn="ctr" rtl="1">
            <a:defRPr sz="1000"/>
          </a:pPr>
          <a:r>
            <a:rPr lang="fr-FR" sz="2000" b="0" i="0" strike="noStrike">
              <a:solidFill>
                <a:srgbClr val="FFFFFF"/>
              </a:solidFill>
              <a:latin typeface="Calibri"/>
            </a:rPr>
            <a:t>1. Saisie des données</a:t>
          </a:r>
        </a:p>
      </xdr:txBody>
    </xdr:sp>
    <xdr:clientData/>
  </xdr:twoCellAnchor>
  <xdr:twoCellAnchor>
    <xdr:from>
      <xdr:col>9</xdr:col>
      <xdr:colOff>0</xdr:colOff>
      <xdr:row>19</xdr:row>
      <xdr:rowOff>0</xdr:rowOff>
    </xdr:from>
    <xdr:to>
      <xdr:col>12</xdr:col>
      <xdr:colOff>215883</xdr:colOff>
      <xdr:row>19</xdr:row>
      <xdr:rowOff>447675</xdr:rowOff>
    </xdr:to>
    <xdr:sp macro="" textlink="">
      <xdr:nvSpPr>
        <xdr:cNvPr id="8" name="Rectangle à coins arrondis 40"/>
        <xdr:cNvSpPr>
          <a:spLocks noChangeArrowheads="1"/>
        </xdr:cNvSpPr>
      </xdr:nvSpPr>
      <xdr:spPr bwMode="auto">
        <a:xfrm>
          <a:off x="4467225" y="7505700"/>
          <a:ext cx="3663950" cy="447675"/>
        </a:xfrm>
        <a:prstGeom prst="roundRect">
          <a:avLst>
            <a:gd name="adj" fmla="val 16667"/>
          </a:avLst>
        </a:prstGeom>
        <a:solidFill>
          <a:srgbClr val="008080"/>
        </a:solidFill>
        <a:ln w="25400" algn="ctr">
          <a:solidFill>
            <a:srgbClr val="7F7F7F"/>
          </a:solidFill>
          <a:round/>
          <a:headEnd/>
          <a:tailEnd/>
        </a:ln>
      </xdr:spPr>
      <xdr:txBody>
        <a:bodyPr vertOverflow="clip" wrap="square" lIns="45720" tIns="41148" rIns="45720" bIns="41148" anchor="ctr" upright="1"/>
        <a:lstStyle/>
        <a:p>
          <a:pPr marL="0" indent="0" algn="ctr" rtl="1">
            <a:defRPr sz="1000"/>
          </a:pPr>
          <a:r>
            <a:rPr lang="fr-FR" sz="2000" b="0" i="0" strike="noStrike">
              <a:solidFill>
                <a:srgbClr val="FFFFFF"/>
              </a:solidFill>
              <a:latin typeface="Calibri"/>
              <a:ea typeface="+mn-ea"/>
              <a:cs typeface="+mn-cs"/>
            </a:rPr>
            <a:t>2. Vérification</a:t>
          </a:r>
        </a:p>
      </xdr:txBody>
    </xdr:sp>
    <xdr:clientData/>
  </xdr:twoCellAnchor>
  <xdr:twoCellAnchor>
    <xdr:from>
      <xdr:col>14</xdr:col>
      <xdr:colOff>15874</xdr:colOff>
      <xdr:row>18</xdr:row>
      <xdr:rowOff>53975</xdr:rowOff>
    </xdr:from>
    <xdr:to>
      <xdr:col>18</xdr:col>
      <xdr:colOff>215899</xdr:colOff>
      <xdr:row>19</xdr:row>
      <xdr:rowOff>441325</xdr:rowOff>
    </xdr:to>
    <xdr:sp macro="" textlink="">
      <xdr:nvSpPr>
        <xdr:cNvPr id="10" name="Rectangle à coins arrondis 40">
          <a:hlinkClick xmlns:r="http://schemas.openxmlformats.org/officeDocument/2006/relationships" r:id="rId5"/>
        </xdr:cNvPr>
        <xdr:cNvSpPr>
          <a:spLocks noChangeArrowheads="1"/>
        </xdr:cNvSpPr>
      </xdr:nvSpPr>
      <xdr:spPr bwMode="auto">
        <a:xfrm>
          <a:off x="8381999" y="6937375"/>
          <a:ext cx="3952875" cy="447675"/>
        </a:xfrm>
        <a:prstGeom prst="roundRect">
          <a:avLst>
            <a:gd name="adj" fmla="val 16667"/>
          </a:avLst>
        </a:prstGeom>
        <a:solidFill>
          <a:srgbClr val="7030A0"/>
        </a:solidFill>
        <a:ln w="25400" algn="ctr">
          <a:solidFill>
            <a:srgbClr val="7F7F7F"/>
          </a:solidFill>
          <a:round/>
          <a:headEnd/>
          <a:tailEnd/>
        </a:ln>
      </xdr:spPr>
      <xdr:txBody>
        <a:bodyPr vertOverflow="clip" wrap="square" lIns="45720" tIns="41148" rIns="45720" bIns="41148" anchor="ctr" upright="1"/>
        <a:lstStyle/>
        <a:p>
          <a:pPr marL="0" indent="0" algn="ctr" rtl="1">
            <a:defRPr sz="1000"/>
          </a:pPr>
          <a:r>
            <a:rPr lang="fr-FR" sz="2000" b="0" i="0" strike="noStrike">
              <a:solidFill>
                <a:srgbClr val="FFFFFF"/>
              </a:solidFill>
              <a:latin typeface="Calibri"/>
              <a:ea typeface="+mn-ea"/>
              <a:cs typeface="+mn-cs"/>
            </a:rPr>
            <a:t>3. Résultats</a:t>
          </a:r>
        </a:p>
      </xdr:txBody>
    </xdr:sp>
    <xdr:clientData/>
  </xdr:twoCellAnchor>
  <xdr:oneCellAnchor>
    <xdr:from>
      <xdr:col>6</xdr:col>
      <xdr:colOff>540883</xdr:colOff>
      <xdr:row>1</xdr:row>
      <xdr:rowOff>117702</xdr:rowOff>
    </xdr:from>
    <xdr:ext cx="8309203" cy="1961303"/>
    <xdr:sp macro="" textlink="">
      <xdr:nvSpPr>
        <xdr:cNvPr id="11" name="Rectangle 10"/>
        <xdr:cNvSpPr/>
      </xdr:nvSpPr>
      <xdr:spPr>
        <a:xfrm>
          <a:off x="3926340" y="237445"/>
          <a:ext cx="8309203" cy="1961303"/>
        </a:xfrm>
        <a:prstGeom prst="rect">
          <a:avLst/>
        </a:prstGeom>
        <a:noFill/>
      </xdr:spPr>
      <xdr:txBody>
        <a:bodyPr wrap="square" lIns="360000" tIns="36000" rIns="360000" bIns="36000">
          <a:noAutofit/>
        </a:bodyPr>
        <a:lstStyle/>
        <a:p>
          <a:pPr algn="ctr" rtl="0">
            <a:defRPr sz="1000"/>
          </a:pPr>
          <a:r>
            <a:rPr lang="en-US" sz="3600" b="1" i="0" u="none" strike="noStrike" baseline="0">
              <a:solidFill>
                <a:schemeClr val="bg1"/>
              </a:solidFill>
              <a:latin typeface="Calibri"/>
              <a:cs typeface="Calibri"/>
            </a:rPr>
            <a:t>OUTIL AUTO-DIAGNOSTIC</a:t>
          </a:r>
        </a:p>
        <a:p>
          <a:pPr algn="ctr" rtl="0">
            <a:defRPr sz="1000"/>
          </a:pPr>
          <a:r>
            <a:rPr lang="en-US" sz="3600" b="1" i="0" u="none" strike="noStrike" baseline="0">
              <a:solidFill>
                <a:schemeClr val="bg1"/>
              </a:solidFill>
              <a:latin typeface="Calibri"/>
              <a:cs typeface="Calibri"/>
            </a:rPr>
            <a:t>PRISE EN CHARGE MEDICAMENTEUSE</a:t>
          </a:r>
        </a:p>
        <a:p>
          <a:pPr algn="ctr" rtl="0">
            <a:defRPr sz="1000"/>
          </a:pPr>
          <a:r>
            <a:rPr lang="en-US" sz="3600" b="1" i="0" u="none" strike="noStrike" baseline="0">
              <a:solidFill>
                <a:srgbClr val="00B050"/>
              </a:solidFill>
              <a:latin typeface="Calibri"/>
              <a:cs typeface="Calibri"/>
            </a:rPr>
            <a:t>COOPERATION TERRITORIALE EN PUI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123825</xdr:colOff>
      <xdr:row>2</xdr:row>
      <xdr:rowOff>247650</xdr:rowOff>
    </xdr:from>
    <xdr:to>
      <xdr:col>1</xdr:col>
      <xdr:colOff>104775</xdr:colOff>
      <xdr:row>3</xdr:row>
      <xdr:rowOff>9525</xdr:rowOff>
    </xdr:to>
    <xdr:sp macro="" textlink="">
      <xdr:nvSpPr>
        <xdr:cNvPr id="209178" name="AutoShape 7"/>
        <xdr:cNvSpPr>
          <a:spLocks noChangeArrowheads="1"/>
        </xdr:cNvSpPr>
      </xdr:nvSpPr>
      <xdr:spPr bwMode="auto">
        <a:xfrm rot="10800000">
          <a:off x="123825" y="1704975"/>
          <a:ext cx="200025" cy="180975"/>
        </a:xfrm>
        <a:prstGeom prst="triangle">
          <a:avLst>
            <a:gd name="adj" fmla="val 50000"/>
          </a:avLst>
        </a:prstGeom>
        <a:solidFill>
          <a:srgbClr val="666699"/>
        </a:solidFill>
        <a:ln w="98425" cmpd="thinThick" algn="ctr">
          <a:solidFill>
            <a:srgbClr val="000080"/>
          </a:solidFill>
          <a:miter lim="800000"/>
          <a:headEnd/>
          <a:tailEnd/>
        </a:ln>
      </xdr:spPr>
    </xdr:sp>
    <xdr:clientData/>
  </xdr:twoCellAnchor>
  <xdr:twoCellAnchor>
    <xdr:from>
      <xdr:col>0</xdr:col>
      <xdr:colOff>123825</xdr:colOff>
      <xdr:row>4</xdr:row>
      <xdr:rowOff>85725</xdr:rowOff>
    </xdr:from>
    <xdr:to>
      <xdr:col>1</xdr:col>
      <xdr:colOff>123825</xdr:colOff>
      <xdr:row>4</xdr:row>
      <xdr:rowOff>304800</xdr:rowOff>
    </xdr:to>
    <xdr:sp macro="" textlink="">
      <xdr:nvSpPr>
        <xdr:cNvPr id="209179" name="Oval 12"/>
        <xdr:cNvSpPr>
          <a:spLocks noChangeArrowheads="1"/>
        </xdr:cNvSpPr>
      </xdr:nvSpPr>
      <xdr:spPr bwMode="auto">
        <a:xfrm>
          <a:off x="123825" y="2124075"/>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0</xdr:col>
      <xdr:colOff>114300</xdr:colOff>
      <xdr:row>9</xdr:row>
      <xdr:rowOff>66675</xdr:rowOff>
    </xdr:from>
    <xdr:to>
      <xdr:col>1</xdr:col>
      <xdr:colOff>114300</xdr:colOff>
      <xdr:row>9</xdr:row>
      <xdr:rowOff>285750</xdr:rowOff>
    </xdr:to>
    <xdr:sp macro="" textlink="">
      <xdr:nvSpPr>
        <xdr:cNvPr id="209180" name="Oval 12"/>
        <xdr:cNvSpPr>
          <a:spLocks noChangeArrowheads="1"/>
        </xdr:cNvSpPr>
      </xdr:nvSpPr>
      <xdr:spPr bwMode="auto">
        <a:xfrm>
          <a:off x="114300" y="7429500"/>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0</xdr:col>
      <xdr:colOff>123825</xdr:colOff>
      <xdr:row>11</xdr:row>
      <xdr:rowOff>85725</xdr:rowOff>
    </xdr:from>
    <xdr:to>
      <xdr:col>1</xdr:col>
      <xdr:colOff>123825</xdr:colOff>
      <xdr:row>11</xdr:row>
      <xdr:rowOff>304800</xdr:rowOff>
    </xdr:to>
    <xdr:sp macro="" textlink="">
      <xdr:nvSpPr>
        <xdr:cNvPr id="209181" name="Oval 12"/>
        <xdr:cNvSpPr>
          <a:spLocks noChangeArrowheads="1"/>
        </xdr:cNvSpPr>
      </xdr:nvSpPr>
      <xdr:spPr bwMode="auto">
        <a:xfrm>
          <a:off x="123825" y="9639300"/>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0</xdr:col>
      <xdr:colOff>211667</xdr:colOff>
      <xdr:row>0</xdr:row>
      <xdr:rowOff>158749</xdr:rowOff>
    </xdr:from>
    <xdr:to>
      <xdr:col>31</xdr:col>
      <xdr:colOff>87691</xdr:colOff>
      <xdr:row>0</xdr:row>
      <xdr:rowOff>811892</xdr:rowOff>
    </xdr:to>
    <xdr:graphicFrame macro="">
      <xdr:nvGraphicFramePr>
        <xdr:cNvPr id="18" name="Diagramme 1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8</xdr:row>
      <xdr:rowOff>85725</xdr:rowOff>
    </xdr:from>
    <xdr:to>
      <xdr:col>2</xdr:col>
      <xdr:colOff>114300</xdr:colOff>
      <xdr:row>8</xdr:row>
      <xdr:rowOff>304800</xdr:rowOff>
    </xdr:to>
    <xdr:sp macro="" textlink="">
      <xdr:nvSpPr>
        <xdr:cNvPr id="210202" name="Oval 12"/>
        <xdr:cNvSpPr>
          <a:spLocks noChangeArrowheads="1"/>
        </xdr:cNvSpPr>
      </xdr:nvSpPr>
      <xdr:spPr bwMode="auto">
        <a:xfrm>
          <a:off x="333375" y="3457575"/>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1</xdr:col>
      <xdr:colOff>123825</xdr:colOff>
      <xdr:row>25</xdr:row>
      <xdr:rowOff>85725</xdr:rowOff>
    </xdr:from>
    <xdr:to>
      <xdr:col>2</xdr:col>
      <xdr:colOff>123825</xdr:colOff>
      <xdr:row>25</xdr:row>
      <xdr:rowOff>304800</xdr:rowOff>
    </xdr:to>
    <xdr:sp macro="" textlink="">
      <xdr:nvSpPr>
        <xdr:cNvPr id="210204" name="Oval 12"/>
        <xdr:cNvSpPr>
          <a:spLocks noChangeArrowheads="1"/>
        </xdr:cNvSpPr>
      </xdr:nvSpPr>
      <xdr:spPr bwMode="auto">
        <a:xfrm>
          <a:off x="342900" y="10629900"/>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1</xdr:col>
      <xdr:colOff>123825</xdr:colOff>
      <xdr:row>4</xdr:row>
      <xdr:rowOff>76200</xdr:rowOff>
    </xdr:from>
    <xdr:to>
      <xdr:col>2</xdr:col>
      <xdr:colOff>123825</xdr:colOff>
      <xdr:row>5</xdr:row>
      <xdr:rowOff>19050</xdr:rowOff>
    </xdr:to>
    <xdr:sp macro="" textlink="">
      <xdr:nvSpPr>
        <xdr:cNvPr id="210205" name="AutoShape 7"/>
        <xdr:cNvSpPr>
          <a:spLocks noChangeArrowheads="1"/>
        </xdr:cNvSpPr>
      </xdr:nvSpPr>
      <xdr:spPr bwMode="auto">
        <a:xfrm rot="10800000">
          <a:off x="342900" y="2066925"/>
          <a:ext cx="219075" cy="238125"/>
        </a:xfrm>
        <a:prstGeom prst="triangle">
          <a:avLst>
            <a:gd name="adj" fmla="val 50000"/>
          </a:avLst>
        </a:prstGeom>
        <a:solidFill>
          <a:srgbClr val="666699"/>
        </a:solidFill>
        <a:ln w="98425" cmpd="thinThick" algn="ctr">
          <a:solidFill>
            <a:srgbClr val="000080"/>
          </a:solidFill>
          <a:miter lim="800000"/>
          <a:headEnd/>
          <a:tailEnd/>
        </a:ln>
      </xdr:spPr>
    </xdr:sp>
    <xdr:clientData/>
  </xdr:twoCellAnchor>
  <xdr:twoCellAnchor>
    <xdr:from>
      <xdr:col>0</xdr:col>
      <xdr:colOff>209550</xdr:colOff>
      <xdr:row>0</xdr:row>
      <xdr:rowOff>133350</xdr:rowOff>
    </xdr:from>
    <xdr:to>
      <xdr:col>45</xdr:col>
      <xdr:colOff>61232</xdr:colOff>
      <xdr:row>0</xdr:row>
      <xdr:rowOff>786493</xdr:rowOff>
    </xdr:to>
    <xdr:graphicFrame macro="">
      <xdr:nvGraphicFramePr>
        <xdr:cNvPr id="13" name="Diagramme 1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xdr:colOff>
      <xdr:row>0</xdr:row>
      <xdr:rowOff>163286</xdr:rowOff>
    </xdr:from>
    <xdr:to>
      <xdr:col>6</xdr:col>
      <xdr:colOff>0</xdr:colOff>
      <xdr:row>0</xdr:row>
      <xdr:rowOff>816429</xdr:rowOff>
    </xdr:to>
    <xdr:graphicFrame macro="">
      <xdr:nvGraphicFramePr>
        <xdr:cNvPr id="9" name="Diagramme 8"/>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13606</xdr:colOff>
      <xdr:row>0</xdr:row>
      <xdr:rowOff>149679</xdr:rowOff>
    </xdr:from>
    <xdr:to>
      <xdr:col>5</xdr:col>
      <xdr:colOff>2892136</xdr:colOff>
      <xdr:row>0</xdr:row>
      <xdr:rowOff>802822</xdr:rowOff>
    </xdr:to>
    <xdr:graphicFrame macro="">
      <xdr:nvGraphicFramePr>
        <xdr:cNvPr id="9" name="Diagramme 8"/>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291353</xdr:colOff>
      <xdr:row>0</xdr:row>
      <xdr:rowOff>145676</xdr:rowOff>
    </xdr:from>
    <xdr:to>
      <xdr:col>8</xdr:col>
      <xdr:colOff>-1</xdr:colOff>
      <xdr:row>0</xdr:row>
      <xdr:rowOff>798819</xdr:rowOff>
    </xdr:to>
    <xdr:graphicFrame macro="">
      <xdr:nvGraphicFramePr>
        <xdr:cNvPr id="6" name="Diagramme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17</xdr:col>
      <xdr:colOff>66675</xdr:colOff>
      <xdr:row>14</xdr:row>
      <xdr:rowOff>76200</xdr:rowOff>
    </xdr:from>
    <xdr:to>
      <xdr:col>79</xdr:col>
      <xdr:colOff>66675</xdr:colOff>
      <xdr:row>64</xdr:row>
      <xdr:rowOff>133350</xdr:rowOff>
    </xdr:to>
    <xdr:graphicFrame macro="">
      <xdr:nvGraphicFramePr>
        <xdr:cNvPr id="167546" name="Chart 4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31750</xdr:colOff>
      <xdr:row>14</xdr:row>
      <xdr:rowOff>76199</xdr:rowOff>
    </xdr:from>
    <xdr:to>
      <xdr:col>19</xdr:col>
      <xdr:colOff>16934</xdr:colOff>
      <xdr:row>22</xdr:row>
      <xdr:rowOff>126999</xdr:rowOff>
    </xdr:to>
    <xdr:sp macro="" textlink="">
      <xdr:nvSpPr>
        <xdr:cNvPr id="2084" name="Text Box 36"/>
        <xdr:cNvSpPr txBox="1">
          <a:spLocks noChangeArrowheads="1"/>
        </xdr:cNvSpPr>
      </xdr:nvSpPr>
      <xdr:spPr bwMode="auto">
        <a:xfrm>
          <a:off x="861483" y="4571999"/>
          <a:ext cx="1407584" cy="1134533"/>
        </a:xfrm>
        <a:prstGeom prst="rect">
          <a:avLst/>
        </a:prstGeom>
        <a:noFill/>
        <a:ln w="9525">
          <a:noFill/>
          <a:miter lim="800000"/>
          <a:headEnd/>
          <a:tailEnd/>
        </a:ln>
      </xdr:spPr>
      <xdr:txBody>
        <a:bodyPr vertOverflow="clip" wrap="square" lIns="36576" tIns="36576" rIns="0" bIns="0" anchor="t" upright="1"/>
        <a:lstStyle/>
        <a:p>
          <a:pPr algn="l" rtl="0">
            <a:defRPr sz="1000"/>
          </a:pPr>
          <a:r>
            <a:rPr lang="en-US" sz="1800" b="0" i="0" u="none" strike="noStrike" baseline="0">
              <a:solidFill>
                <a:srgbClr val="800080"/>
              </a:solidFill>
              <a:latin typeface="Arial Narrow"/>
            </a:rPr>
            <a:t>Radar </a:t>
          </a:r>
        </a:p>
        <a:p>
          <a:pPr algn="l" rtl="0">
            <a:defRPr sz="1000"/>
          </a:pPr>
          <a:r>
            <a:rPr lang="en-US" sz="1800" b="0" i="0" u="none" strike="noStrike" baseline="0">
              <a:solidFill>
                <a:srgbClr val="800080"/>
              </a:solidFill>
              <a:latin typeface="Arial Narrow"/>
            </a:rPr>
            <a:t>des 9 axes </a:t>
          </a:r>
        </a:p>
        <a:p>
          <a:pPr algn="l" rtl="0">
            <a:defRPr sz="1000"/>
          </a:pPr>
          <a:r>
            <a:rPr lang="en-US" sz="1800" b="0" i="0" u="none" strike="noStrike" baseline="0">
              <a:solidFill>
                <a:srgbClr val="800080"/>
              </a:solidFill>
              <a:latin typeface="Arial Narrow"/>
            </a:rPr>
            <a:t>de sécurisation</a:t>
          </a:r>
        </a:p>
      </xdr:txBody>
    </xdr:sp>
    <xdr:clientData/>
  </xdr:twoCellAnchor>
  <xdr:twoCellAnchor editAs="oneCell">
    <xdr:from>
      <xdr:col>7</xdr:col>
      <xdr:colOff>57150</xdr:colOff>
      <xdr:row>67</xdr:row>
      <xdr:rowOff>57150</xdr:rowOff>
    </xdr:from>
    <xdr:to>
      <xdr:col>19</xdr:col>
      <xdr:colOff>57150</xdr:colOff>
      <xdr:row>74</xdr:row>
      <xdr:rowOff>95252</xdr:rowOff>
    </xdr:to>
    <xdr:sp macro="" textlink="">
      <xdr:nvSpPr>
        <xdr:cNvPr id="2085" name="Text Box 37"/>
        <xdr:cNvSpPr txBox="1">
          <a:spLocks noChangeArrowheads="1"/>
        </xdr:cNvSpPr>
      </xdr:nvSpPr>
      <xdr:spPr bwMode="auto">
        <a:xfrm>
          <a:off x="990600" y="12954000"/>
          <a:ext cx="1600200" cy="1038225"/>
        </a:xfrm>
        <a:prstGeom prst="rect">
          <a:avLst/>
        </a:prstGeom>
        <a:noFill/>
        <a:ln w="9525">
          <a:noFill/>
          <a:miter lim="800000"/>
          <a:headEnd/>
          <a:tailEnd/>
        </a:ln>
      </xdr:spPr>
      <xdr:txBody>
        <a:bodyPr vertOverflow="clip" wrap="square" lIns="36576" tIns="36576" rIns="0" bIns="0" anchor="t" upright="1"/>
        <a:lstStyle/>
        <a:p>
          <a:pPr algn="l" rtl="0">
            <a:defRPr sz="1000"/>
          </a:pPr>
          <a:r>
            <a:rPr lang="en-US" sz="1800" b="0" i="0" u="none" strike="noStrike" baseline="0">
              <a:solidFill>
                <a:srgbClr val="800080"/>
              </a:solidFill>
              <a:latin typeface="Arial Narrow"/>
            </a:rPr>
            <a:t>Tableau de synthèse des résultats</a:t>
          </a:r>
        </a:p>
      </xdr:txBody>
    </xdr:sp>
    <xdr:clientData/>
  </xdr:twoCellAnchor>
  <xdr:twoCellAnchor>
    <xdr:from>
      <xdr:col>2</xdr:col>
      <xdr:colOff>76200</xdr:colOff>
      <xdr:row>3</xdr:row>
      <xdr:rowOff>180975</xdr:rowOff>
    </xdr:from>
    <xdr:to>
      <xdr:col>5</xdr:col>
      <xdr:colOff>76200</xdr:colOff>
      <xdr:row>3</xdr:row>
      <xdr:rowOff>561975</xdr:rowOff>
    </xdr:to>
    <xdr:sp macro="" textlink="">
      <xdr:nvSpPr>
        <xdr:cNvPr id="167547" name="AutoShape 7"/>
        <xdr:cNvSpPr>
          <a:spLocks noChangeArrowheads="1"/>
        </xdr:cNvSpPr>
      </xdr:nvSpPr>
      <xdr:spPr bwMode="auto">
        <a:xfrm rot="10800000">
          <a:off x="342900" y="2600325"/>
          <a:ext cx="400050" cy="381000"/>
        </a:xfrm>
        <a:prstGeom prst="triangle">
          <a:avLst>
            <a:gd name="adj" fmla="val 50000"/>
          </a:avLst>
        </a:prstGeom>
        <a:solidFill>
          <a:srgbClr val="8064A2"/>
        </a:solidFill>
        <a:ln w="98425" cmpd="thinThick" algn="ctr">
          <a:solidFill>
            <a:srgbClr val="403152"/>
          </a:solidFill>
          <a:miter lim="800000"/>
          <a:headEnd/>
          <a:tailEnd/>
        </a:ln>
      </xdr:spPr>
    </xdr:sp>
    <xdr:clientData/>
  </xdr:twoCellAnchor>
  <xdr:twoCellAnchor>
    <xdr:from>
      <xdr:col>2</xdr:col>
      <xdr:colOff>104775</xdr:colOff>
      <xdr:row>12</xdr:row>
      <xdr:rowOff>76200</xdr:rowOff>
    </xdr:from>
    <xdr:to>
      <xdr:col>5</xdr:col>
      <xdr:colOff>104775</xdr:colOff>
      <xdr:row>15</xdr:row>
      <xdr:rowOff>28575</xdr:rowOff>
    </xdr:to>
    <xdr:sp macro="" textlink="">
      <xdr:nvSpPr>
        <xdr:cNvPr id="167549" name="Oval 12"/>
        <xdr:cNvSpPr>
          <a:spLocks noChangeArrowheads="1"/>
        </xdr:cNvSpPr>
      </xdr:nvSpPr>
      <xdr:spPr bwMode="auto">
        <a:xfrm>
          <a:off x="371475" y="6343650"/>
          <a:ext cx="400050" cy="381000"/>
        </a:xfrm>
        <a:prstGeom prst="ellipse">
          <a:avLst/>
        </a:prstGeom>
        <a:solidFill>
          <a:srgbClr val="8064A2"/>
        </a:solidFill>
        <a:ln w="98425" cmpd="thinThick">
          <a:solidFill>
            <a:srgbClr val="403152"/>
          </a:solidFill>
          <a:round/>
          <a:headEnd/>
          <a:tailEnd/>
        </a:ln>
      </xdr:spPr>
    </xdr:sp>
    <xdr:clientData/>
  </xdr:twoCellAnchor>
  <xdr:twoCellAnchor>
    <xdr:from>
      <xdr:col>2</xdr:col>
      <xdr:colOff>104775</xdr:colOff>
      <xdr:row>65</xdr:row>
      <xdr:rowOff>123825</xdr:rowOff>
    </xdr:from>
    <xdr:to>
      <xdr:col>5</xdr:col>
      <xdr:colOff>104775</xdr:colOff>
      <xdr:row>68</xdr:row>
      <xdr:rowOff>76200</xdr:rowOff>
    </xdr:to>
    <xdr:sp macro="" textlink="">
      <xdr:nvSpPr>
        <xdr:cNvPr id="167550" name="Oval 12"/>
        <xdr:cNvSpPr>
          <a:spLocks noChangeArrowheads="1"/>
        </xdr:cNvSpPr>
      </xdr:nvSpPr>
      <xdr:spPr bwMode="auto">
        <a:xfrm>
          <a:off x="371475" y="13963650"/>
          <a:ext cx="400050" cy="381000"/>
        </a:xfrm>
        <a:prstGeom prst="ellipse">
          <a:avLst/>
        </a:prstGeom>
        <a:solidFill>
          <a:srgbClr val="8064A2"/>
        </a:solidFill>
        <a:ln w="98425" cmpd="thinThick">
          <a:solidFill>
            <a:srgbClr val="403152"/>
          </a:solidFill>
          <a:round/>
          <a:headEnd/>
          <a:tailEnd/>
        </a:ln>
      </xdr:spPr>
    </xdr:sp>
    <xdr:clientData/>
  </xdr:twoCellAnchor>
  <xdr:twoCellAnchor>
    <xdr:from>
      <xdr:col>2</xdr:col>
      <xdr:colOff>63500</xdr:colOff>
      <xdr:row>0</xdr:row>
      <xdr:rowOff>111126</xdr:rowOff>
    </xdr:from>
    <xdr:to>
      <xdr:col>82</xdr:col>
      <xdr:colOff>126999</xdr:colOff>
      <xdr:row>0</xdr:row>
      <xdr:rowOff>1285876</xdr:rowOff>
    </xdr:to>
    <xdr:graphicFrame macro="">
      <xdr:nvGraphicFramePr>
        <xdr:cNvPr id="12" name="Diagramme 1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7</xdr:col>
      <xdr:colOff>114300</xdr:colOff>
      <xdr:row>61</xdr:row>
      <xdr:rowOff>9525</xdr:rowOff>
    </xdr:from>
    <xdr:to>
      <xdr:col>23</xdr:col>
      <xdr:colOff>85725</xdr:colOff>
      <xdr:row>61</xdr:row>
      <xdr:rowOff>9525</xdr:rowOff>
    </xdr:to>
    <xdr:sp macro="" textlink="">
      <xdr:nvSpPr>
        <xdr:cNvPr id="9" name="Line 22"/>
        <xdr:cNvSpPr>
          <a:spLocks noChangeShapeType="1"/>
        </xdr:cNvSpPr>
      </xdr:nvSpPr>
      <xdr:spPr bwMode="auto">
        <a:xfrm>
          <a:off x="1031081" y="11129963"/>
          <a:ext cx="2245519"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112059</xdr:colOff>
      <xdr:row>16</xdr:row>
      <xdr:rowOff>47626</xdr:rowOff>
    </xdr:from>
    <xdr:to>
      <xdr:col>126</xdr:col>
      <xdr:colOff>54428</xdr:colOff>
      <xdr:row>52</xdr:row>
      <xdr:rowOff>89647</xdr:rowOff>
    </xdr:to>
    <xdr:sp macro="" textlink="">
      <xdr:nvSpPr>
        <xdr:cNvPr id="225686" name="AutoShape 10"/>
        <xdr:cNvSpPr>
          <a:spLocks noChangeArrowheads="1"/>
        </xdr:cNvSpPr>
      </xdr:nvSpPr>
      <xdr:spPr bwMode="auto">
        <a:xfrm>
          <a:off x="2898122" y="4310064"/>
          <a:ext cx="15206181" cy="5423646"/>
        </a:xfrm>
        <a:prstGeom prst="roundRect">
          <a:avLst>
            <a:gd name="adj" fmla="val 16667"/>
          </a:avLst>
        </a:prstGeom>
        <a:noFill/>
        <a:ln w="38100">
          <a:solidFill>
            <a:srgbClr val="C0C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133350</xdr:colOff>
      <xdr:row>19</xdr:row>
      <xdr:rowOff>28575</xdr:rowOff>
    </xdr:from>
    <xdr:to>
      <xdr:col>51</xdr:col>
      <xdr:colOff>123825</xdr:colOff>
      <xdr:row>21</xdr:row>
      <xdr:rowOff>0</xdr:rowOff>
    </xdr:to>
    <xdr:sp macro="" textlink="">
      <xdr:nvSpPr>
        <xdr:cNvPr id="225691" name="Oval 7"/>
        <xdr:cNvSpPr>
          <a:spLocks noChangeArrowheads="1"/>
        </xdr:cNvSpPr>
      </xdr:nvSpPr>
      <xdr:spPr bwMode="auto">
        <a:xfrm>
          <a:off x="6791325" y="9001125"/>
          <a:ext cx="257175" cy="257175"/>
        </a:xfrm>
        <a:prstGeom prst="ellipse">
          <a:avLst/>
        </a:prstGeom>
        <a:solidFill>
          <a:srgbClr val="333333"/>
        </a:solidFill>
        <a:ln w="57150" cmpd="thinThick">
          <a:solidFill>
            <a:srgbClr val="333333"/>
          </a:solidFill>
          <a:round/>
          <a:headEnd/>
          <a:tailEnd/>
        </a:ln>
      </xdr:spPr>
    </xdr:sp>
    <xdr:clientData/>
  </xdr:twoCellAnchor>
  <xdr:twoCellAnchor>
    <xdr:from>
      <xdr:col>29</xdr:col>
      <xdr:colOff>0</xdr:colOff>
      <xdr:row>19</xdr:row>
      <xdr:rowOff>28575</xdr:rowOff>
    </xdr:from>
    <xdr:to>
      <xdr:col>30</xdr:col>
      <xdr:colOff>123825</xdr:colOff>
      <xdr:row>21</xdr:row>
      <xdr:rowOff>0</xdr:rowOff>
    </xdr:to>
    <xdr:sp macro="" textlink="">
      <xdr:nvSpPr>
        <xdr:cNvPr id="225692" name="Oval 8"/>
        <xdr:cNvSpPr>
          <a:spLocks noChangeArrowheads="1"/>
        </xdr:cNvSpPr>
      </xdr:nvSpPr>
      <xdr:spPr bwMode="auto">
        <a:xfrm>
          <a:off x="3981450" y="4714875"/>
          <a:ext cx="257175" cy="257175"/>
        </a:xfrm>
        <a:prstGeom prst="ellipse">
          <a:avLst/>
        </a:prstGeom>
        <a:solidFill>
          <a:srgbClr val="333333"/>
        </a:solidFill>
        <a:ln w="57150" cmpd="thinThick">
          <a:solidFill>
            <a:srgbClr val="333333"/>
          </a:solidFill>
          <a:round/>
          <a:headEnd/>
          <a:tailEnd/>
        </a:ln>
      </xdr:spPr>
    </xdr:sp>
    <xdr:clientData/>
  </xdr:twoCellAnchor>
  <xdr:twoCellAnchor>
    <xdr:from>
      <xdr:col>70</xdr:col>
      <xdr:colOff>133350</xdr:colOff>
      <xdr:row>19</xdr:row>
      <xdr:rowOff>28575</xdr:rowOff>
    </xdr:from>
    <xdr:to>
      <xdr:col>72</xdr:col>
      <xdr:colOff>123825</xdr:colOff>
      <xdr:row>21</xdr:row>
      <xdr:rowOff>0</xdr:rowOff>
    </xdr:to>
    <xdr:sp macro="" textlink="">
      <xdr:nvSpPr>
        <xdr:cNvPr id="225693" name="Oval 9"/>
        <xdr:cNvSpPr>
          <a:spLocks noChangeArrowheads="1"/>
        </xdr:cNvSpPr>
      </xdr:nvSpPr>
      <xdr:spPr bwMode="auto">
        <a:xfrm>
          <a:off x="9610725" y="9001125"/>
          <a:ext cx="257175" cy="257175"/>
        </a:xfrm>
        <a:prstGeom prst="ellipse">
          <a:avLst/>
        </a:prstGeom>
        <a:solidFill>
          <a:srgbClr val="333333"/>
        </a:solidFill>
        <a:ln w="57150" cmpd="thinThick">
          <a:solidFill>
            <a:srgbClr val="333333"/>
          </a:solidFill>
          <a:round/>
          <a:headEnd/>
          <a:tailEnd/>
        </a:ln>
      </xdr:spPr>
    </xdr:sp>
    <xdr:clientData/>
  </xdr:twoCellAnchor>
  <xdr:twoCellAnchor editAs="oneCell">
    <xdr:from>
      <xdr:col>5</xdr:col>
      <xdr:colOff>110219</xdr:colOff>
      <xdr:row>23</xdr:row>
      <xdr:rowOff>114301</xdr:rowOff>
    </xdr:from>
    <xdr:to>
      <xdr:col>18</xdr:col>
      <xdr:colOff>83458</xdr:colOff>
      <xdr:row>30</xdr:row>
      <xdr:rowOff>127000</xdr:rowOff>
    </xdr:to>
    <xdr:sp macro="" textlink="">
      <xdr:nvSpPr>
        <xdr:cNvPr id="9227" name="Text Box 11"/>
        <xdr:cNvSpPr txBox="1">
          <a:spLocks noChangeArrowheads="1"/>
        </xdr:cNvSpPr>
      </xdr:nvSpPr>
      <xdr:spPr bwMode="auto">
        <a:xfrm>
          <a:off x="745219" y="5613401"/>
          <a:ext cx="1865539" cy="990599"/>
        </a:xfrm>
        <a:prstGeom prst="rect">
          <a:avLst/>
        </a:prstGeom>
        <a:noFill/>
        <a:ln w="9525">
          <a:noFill/>
          <a:miter lim="800000"/>
          <a:headEnd/>
          <a:tailEnd/>
        </a:ln>
      </xdr:spPr>
      <xdr:txBody>
        <a:bodyPr vertOverflow="clip" wrap="square" lIns="36576" tIns="36576" rIns="0" bIns="0" anchor="t" upright="1"/>
        <a:lstStyle/>
        <a:p>
          <a:pPr algn="l" rtl="0">
            <a:defRPr sz="1000"/>
          </a:pPr>
          <a:r>
            <a:rPr lang="fr-FR" sz="1800" b="1" i="0" u="none" strike="noStrike" baseline="0">
              <a:solidFill>
                <a:srgbClr val="000080"/>
              </a:solidFill>
              <a:latin typeface="Arial Narrow"/>
            </a:rPr>
            <a:t>Management de la prise en charge médicamenteuse </a:t>
          </a:r>
        </a:p>
      </xdr:txBody>
    </xdr:sp>
    <xdr:clientData/>
  </xdr:twoCellAnchor>
  <xdr:twoCellAnchor>
    <xdr:from>
      <xdr:col>38</xdr:col>
      <xdr:colOff>133350</xdr:colOff>
      <xdr:row>58</xdr:row>
      <xdr:rowOff>28575</xdr:rowOff>
    </xdr:from>
    <xdr:to>
      <xdr:col>40</xdr:col>
      <xdr:colOff>123825</xdr:colOff>
      <xdr:row>60</xdr:row>
      <xdr:rowOff>0</xdr:rowOff>
    </xdr:to>
    <xdr:sp macro="" textlink="">
      <xdr:nvSpPr>
        <xdr:cNvPr id="225695" name="Oval 12"/>
        <xdr:cNvSpPr>
          <a:spLocks noChangeArrowheads="1"/>
        </xdr:cNvSpPr>
      </xdr:nvSpPr>
      <xdr:spPr bwMode="auto">
        <a:xfrm>
          <a:off x="5314950" y="14573250"/>
          <a:ext cx="257175" cy="257175"/>
        </a:xfrm>
        <a:prstGeom prst="ellipse">
          <a:avLst/>
        </a:prstGeom>
        <a:solidFill>
          <a:srgbClr val="333333"/>
        </a:solidFill>
        <a:ln w="57150" cmpd="thinThick">
          <a:solidFill>
            <a:srgbClr val="333333"/>
          </a:solidFill>
          <a:round/>
          <a:headEnd/>
          <a:tailEnd/>
        </a:ln>
      </xdr:spPr>
    </xdr:sp>
    <xdr:clientData/>
  </xdr:twoCellAnchor>
  <xdr:twoCellAnchor>
    <xdr:from>
      <xdr:col>59</xdr:col>
      <xdr:colOff>133350</xdr:colOff>
      <xdr:row>58</xdr:row>
      <xdr:rowOff>28575</xdr:rowOff>
    </xdr:from>
    <xdr:to>
      <xdr:col>61</xdr:col>
      <xdr:colOff>123825</xdr:colOff>
      <xdr:row>60</xdr:row>
      <xdr:rowOff>0</xdr:rowOff>
    </xdr:to>
    <xdr:sp macro="" textlink="">
      <xdr:nvSpPr>
        <xdr:cNvPr id="225696" name="Oval 13"/>
        <xdr:cNvSpPr>
          <a:spLocks noChangeArrowheads="1"/>
        </xdr:cNvSpPr>
      </xdr:nvSpPr>
      <xdr:spPr bwMode="auto">
        <a:xfrm>
          <a:off x="8134350" y="14573250"/>
          <a:ext cx="257175" cy="257175"/>
        </a:xfrm>
        <a:prstGeom prst="ellipse">
          <a:avLst/>
        </a:prstGeom>
        <a:solidFill>
          <a:srgbClr val="333333"/>
        </a:solidFill>
        <a:ln w="57150" cmpd="thinThick">
          <a:solidFill>
            <a:srgbClr val="333333"/>
          </a:solidFill>
          <a:round/>
          <a:headEnd/>
          <a:tailEnd/>
        </a:ln>
      </xdr:spPr>
    </xdr:sp>
    <xdr:clientData/>
  </xdr:twoCellAnchor>
  <xdr:twoCellAnchor editAs="oneCell">
    <xdr:from>
      <xdr:col>6</xdr:col>
      <xdr:colOff>106136</xdr:colOff>
      <xdr:row>60</xdr:row>
      <xdr:rowOff>101600</xdr:rowOff>
    </xdr:from>
    <xdr:to>
      <xdr:col>18</xdr:col>
      <xdr:colOff>83458</xdr:colOff>
      <xdr:row>70</xdr:row>
      <xdr:rowOff>54428</xdr:rowOff>
    </xdr:to>
    <xdr:sp macro="" textlink="">
      <xdr:nvSpPr>
        <xdr:cNvPr id="9231" name="Text Box 15"/>
        <xdr:cNvSpPr txBox="1">
          <a:spLocks noChangeArrowheads="1"/>
        </xdr:cNvSpPr>
      </xdr:nvSpPr>
      <xdr:spPr bwMode="auto">
        <a:xfrm>
          <a:off x="868136" y="10985500"/>
          <a:ext cx="1742622" cy="1349828"/>
        </a:xfrm>
        <a:prstGeom prst="rect">
          <a:avLst/>
        </a:prstGeom>
        <a:solidFill>
          <a:srgbClr val="FFFFFF"/>
        </a:solidFill>
        <a:ln w="9525">
          <a:noFill/>
          <a:miter lim="800000"/>
          <a:headEnd/>
          <a:tailEnd/>
        </a:ln>
      </xdr:spPr>
      <xdr:txBody>
        <a:bodyPr vertOverflow="clip" wrap="square" lIns="36576" tIns="36576" rIns="0" bIns="0" anchor="t" upright="1"/>
        <a:lstStyle/>
        <a:p>
          <a:pPr algn="l" rtl="0">
            <a:defRPr sz="1000"/>
          </a:pPr>
          <a:r>
            <a:rPr lang="fr-FR" sz="1800" b="1" i="0" u="none" strike="noStrike" baseline="0">
              <a:solidFill>
                <a:srgbClr val="000080"/>
              </a:solidFill>
              <a:latin typeface="Arial Narrow"/>
            </a:rPr>
            <a:t>Sécurisation de la prise en charge médicamenteuse du patient et/ou du résident</a:t>
          </a:r>
        </a:p>
      </xdr:txBody>
    </xdr:sp>
    <xdr:clientData/>
  </xdr:twoCellAnchor>
  <xdr:twoCellAnchor>
    <xdr:from>
      <xdr:col>12</xdr:col>
      <xdr:colOff>0</xdr:colOff>
      <xdr:row>10</xdr:row>
      <xdr:rowOff>111125</xdr:rowOff>
    </xdr:from>
    <xdr:to>
      <xdr:col>27</xdr:col>
      <xdr:colOff>98425</xdr:colOff>
      <xdr:row>10</xdr:row>
      <xdr:rowOff>111125</xdr:rowOff>
    </xdr:to>
    <xdr:sp macro="" textlink="">
      <xdr:nvSpPr>
        <xdr:cNvPr id="225699" name="Line 22"/>
        <xdr:cNvSpPr>
          <a:spLocks noChangeShapeType="1"/>
        </xdr:cNvSpPr>
      </xdr:nvSpPr>
      <xdr:spPr bwMode="auto">
        <a:xfrm>
          <a:off x="1524000" y="3730625"/>
          <a:ext cx="209232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3</xdr:row>
      <xdr:rowOff>381000</xdr:rowOff>
    </xdr:from>
    <xdr:to>
      <xdr:col>5</xdr:col>
      <xdr:colOff>76200</xdr:colOff>
      <xdr:row>4</xdr:row>
      <xdr:rowOff>38100</xdr:rowOff>
    </xdr:to>
    <xdr:sp macro="" textlink="">
      <xdr:nvSpPr>
        <xdr:cNvPr id="225700" name="AutoShape 7"/>
        <xdr:cNvSpPr>
          <a:spLocks noChangeArrowheads="1"/>
        </xdr:cNvSpPr>
      </xdr:nvSpPr>
      <xdr:spPr bwMode="auto">
        <a:xfrm rot="10800000">
          <a:off x="381000" y="2200275"/>
          <a:ext cx="361950" cy="381000"/>
        </a:xfrm>
        <a:prstGeom prst="triangle">
          <a:avLst>
            <a:gd name="adj" fmla="val 50000"/>
          </a:avLst>
        </a:prstGeom>
        <a:solidFill>
          <a:srgbClr val="8064A2"/>
        </a:solidFill>
        <a:ln w="98425" cmpd="thinThick" algn="ctr">
          <a:solidFill>
            <a:srgbClr val="403152"/>
          </a:solidFill>
          <a:miter lim="800000"/>
          <a:headEnd/>
          <a:tailEnd/>
        </a:ln>
      </xdr:spPr>
    </xdr:sp>
    <xdr:clientData/>
  </xdr:twoCellAnchor>
  <xdr:twoCellAnchor>
    <xdr:from>
      <xdr:col>2</xdr:col>
      <xdr:colOff>123825</xdr:colOff>
      <xdr:row>30</xdr:row>
      <xdr:rowOff>104775</xdr:rowOff>
    </xdr:from>
    <xdr:to>
      <xdr:col>5</xdr:col>
      <xdr:colOff>47625</xdr:colOff>
      <xdr:row>33</xdr:row>
      <xdr:rowOff>28575</xdr:rowOff>
    </xdr:to>
    <xdr:sp macro="" textlink="">
      <xdr:nvSpPr>
        <xdr:cNvPr id="225702" name="Oval 12"/>
        <xdr:cNvSpPr>
          <a:spLocks noChangeArrowheads="1"/>
        </xdr:cNvSpPr>
      </xdr:nvSpPr>
      <xdr:spPr bwMode="auto">
        <a:xfrm>
          <a:off x="390525" y="10648950"/>
          <a:ext cx="323850" cy="352425"/>
        </a:xfrm>
        <a:prstGeom prst="ellipse">
          <a:avLst/>
        </a:prstGeom>
        <a:solidFill>
          <a:srgbClr val="8064A2"/>
        </a:solidFill>
        <a:ln w="98425" cmpd="thinThick">
          <a:solidFill>
            <a:srgbClr val="403152"/>
          </a:solidFill>
          <a:round/>
          <a:headEnd/>
          <a:tailEnd/>
        </a:ln>
      </xdr:spPr>
    </xdr:sp>
    <xdr:clientData/>
  </xdr:twoCellAnchor>
  <xdr:twoCellAnchor>
    <xdr:from>
      <xdr:col>2</xdr:col>
      <xdr:colOff>133350</xdr:colOff>
      <xdr:row>69</xdr:row>
      <xdr:rowOff>104775</xdr:rowOff>
    </xdr:from>
    <xdr:to>
      <xdr:col>5</xdr:col>
      <xdr:colOff>76200</xdr:colOff>
      <xdr:row>72</xdr:row>
      <xdr:rowOff>28575</xdr:rowOff>
    </xdr:to>
    <xdr:sp macro="" textlink="">
      <xdr:nvSpPr>
        <xdr:cNvPr id="225703" name="Oval 12"/>
        <xdr:cNvSpPr>
          <a:spLocks noChangeArrowheads="1"/>
        </xdr:cNvSpPr>
      </xdr:nvSpPr>
      <xdr:spPr bwMode="auto">
        <a:xfrm>
          <a:off x="400050" y="16221075"/>
          <a:ext cx="342900" cy="352425"/>
        </a:xfrm>
        <a:prstGeom prst="ellipse">
          <a:avLst/>
        </a:prstGeom>
        <a:solidFill>
          <a:srgbClr val="8064A2"/>
        </a:solidFill>
        <a:ln w="98425" cmpd="thinThick">
          <a:solidFill>
            <a:srgbClr val="403152"/>
          </a:solidFill>
          <a:round/>
          <a:headEnd/>
          <a:tailEnd/>
        </a:ln>
      </xdr:spPr>
    </xdr:sp>
    <xdr:clientData/>
  </xdr:twoCellAnchor>
  <xdr:twoCellAnchor>
    <xdr:from>
      <xdr:col>91</xdr:col>
      <xdr:colOff>133350</xdr:colOff>
      <xdr:row>19</xdr:row>
      <xdr:rowOff>28575</xdr:rowOff>
    </xdr:from>
    <xdr:to>
      <xdr:col>93</xdr:col>
      <xdr:colOff>123825</xdr:colOff>
      <xdr:row>21</xdr:row>
      <xdr:rowOff>0</xdr:rowOff>
    </xdr:to>
    <xdr:sp macro="" textlink="">
      <xdr:nvSpPr>
        <xdr:cNvPr id="24" name="Oval 9"/>
        <xdr:cNvSpPr>
          <a:spLocks noChangeArrowheads="1"/>
        </xdr:cNvSpPr>
      </xdr:nvSpPr>
      <xdr:spPr bwMode="auto">
        <a:xfrm>
          <a:off x="9821636" y="9295039"/>
          <a:ext cx="262618" cy="270782"/>
        </a:xfrm>
        <a:prstGeom prst="ellipse">
          <a:avLst/>
        </a:prstGeom>
        <a:solidFill>
          <a:srgbClr val="333333"/>
        </a:solidFill>
        <a:ln w="57150" cmpd="thinThick">
          <a:solidFill>
            <a:srgbClr val="333333"/>
          </a:solidFill>
          <a:round/>
          <a:headEnd/>
          <a:tailEnd/>
        </a:ln>
      </xdr:spPr>
    </xdr:sp>
    <xdr:clientData/>
  </xdr:twoCellAnchor>
  <xdr:twoCellAnchor>
    <xdr:from>
      <xdr:col>112</xdr:col>
      <xdr:colOff>133350</xdr:colOff>
      <xdr:row>19</xdr:row>
      <xdr:rowOff>28575</xdr:rowOff>
    </xdr:from>
    <xdr:to>
      <xdr:col>114</xdr:col>
      <xdr:colOff>123825</xdr:colOff>
      <xdr:row>21</xdr:row>
      <xdr:rowOff>0</xdr:rowOff>
    </xdr:to>
    <xdr:sp macro="" textlink="">
      <xdr:nvSpPr>
        <xdr:cNvPr id="25" name="Oval 9"/>
        <xdr:cNvSpPr>
          <a:spLocks noChangeArrowheads="1"/>
        </xdr:cNvSpPr>
      </xdr:nvSpPr>
      <xdr:spPr bwMode="auto">
        <a:xfrm>
          <a:off x="9821636" y="9295039"/>
          <a:ext cx="262618" cy="270782"/>
        </a:xfrm>
        <a:prstGeom prst="ellipse">
          <a:avLst/>
        </a:prstGeom>
        <a:solidFill>
          <a:srgbClr val="333333"/>
        </a:solidFill>
        <a:ln w="57150" cmpd="thinThick">
          <a:solidFill>
            <a:srgbClr val="333333"/>
          </a:solidFill>
          <a:round/>
          <a:headEnd/>
          <a:tailEnd/>
        </a:ln>
      </xdr:spPr>
    </xdr:sp>
    <xdr:clientData/>
  </xdr:twoCellAnchor>
  <xdr:twoCellAnchor>
    <xdr:from>
      <xdr:col>80</xdr:col>
      <xdr:colOff>133350</xdr:colOff>
      <xdr:row>58</xdr:row>
      <xdr:rowOff>28575</xdr:rowOff>
    </xdr:from>
    <xdr:to>
      <xdr:col>82</xdr:col>
      <xdr:colOff>123825</xdr:colOff>
      <xdr:row>60</xdr:row>
      <xdr:rowOff>0</xdr:rowOff>
    </xdr:to>
    <xdr:sp macro="" textlink="">
      <xdr:nvSpPr>
        <xdr:cNvPr id="26" name="Oval 13"/>
        <xdr:cNvSpPr>
          <a:spLocks noChangeArrowheads="1"/>
        </xdr:cNvSpPr>
      </xdr:nvSpPr>
      <xdr:spPr bwMode="auto">
        <a:xfrm>
          <a:off x="8311243" y="15309396"/>
          <a:ext cx="262618" cy="270783"/>
        </a:xfrm>
        <a:prstGeom prst="ellipse">
          <a:avLst/>
        </a:prstGeom>
        <a:solidFill>
          <a:srgbClr val="333333"/>
        </a:solidFill>
        <a:ln w="57150" cmpd="thinThick">
          <a:solidFill>
            <a:srgbClr val="333333"/>
          </a:solidFill>
          <a:round/>
          <a:headEnd/>
          <a:tailEnd/>
        </a:ln>
      </xdr:spPr>
    </xdr:sp>
    <xdr:clientData/>
  </xdr:twoCellAnchor>
  <xdr:twoCellAnchor>
    <xdr:from>
      <xdr:col>101</xdr:col>
      <xdr:colOff>133350</xdr:colOff>
      <xdr:row>58</xdr:row>
      <xdr:rowOff>28575</xdr:rowOff>
    </xdr:from>
    <xdr:to>
      <xdr:col>103</xdr:col>
      <xdr:colOff>123825</xdr:colOff>
      <xdr:row>60</xdr:row>
      <xdr:rowOff>0</xdr:rowOff>
    </xdr:to>
    <xdr:sp macro="" textlink="">
      <xdr:nvSpPr>
        <xdr:cNvPr id="27" name="Oval 13"/>
        <xdr:cNvSpPr>
          <a:spLocks noChangeArrowheads="1"/>
        </xdr:cNvSpPr>
      </xdr:nvSpPr>
      <xdr:spPr bwMode="auto">
        <a:xfrm>
          <a:off x="8311243" y="15309396"/>
          <a:ext cx="262618" cy="270783"/>
        </a:xfrm>
        <a:prstGeom prst="ellipse">
          <a:avLst/>
        </a:prstGeom>
        <a:solidFill>
          <a:srgbClr val="333333"/>
        </a:solidFill>
        <a:ln w="57150" cmpd="thinThick">
          <a:solidFill>
            <a:srgbClr val="333333"/>
          </a:solidFill>
          <a:round/>
          <a:headEnd/>
          <a:tailEnd/>
        </a:ln>
      </xdr:spPr>
    </xdr:sp>
    <xdr:clientData/>
  </xdr:twoCellAnchor>
  <xdr:twoCellAnchor>
    <xdr:from>
      <xdr:col>25</xdr:col>
      <xdr:colOff>13607</xdr:colOff>
      <xdr:row>54</xdr:row>
      <xdr:rowOff>117020</xdr:rowOff>
    </xdr:from>
    <xdr:to>
      <xdr:col>117</xdr:col>
      <xdr:colOff>68036</xdr:colOff>
      <xdr:row>100</xdr:row>
      <xdr:rowOff>13607</xdr:rowOff>
    </xdr:to>
    <xdr:sp macro="" textlink="">
      <xdr:nvSpPr>
        <xdr:cNvPr id="32" name="AutoShape 10"/>
        <xdr:cNvSpPr>
          <a:spLocks noChangeArrowheads="1"/>
        </xdr:cNvSpPr>
      </xdr:nvSpPr>
      <xdr:spPr bwMode="auto">
        <a:xfrm>
          <a:off x="3537857" y="14799127"/>
          <a:ext cx="12613822" cy="6781801"/>
        </a:xfrm>
        <a:prstGeom prst="roundRect">
          <a:avLst>
            <a:gd name="adj" fmla="val 16667"/>
          </a:avLst>
        </a:prstGeom>
        <a:noFill/>
        <a:ln w="38100">
          <a:solidFill>
            <a:srgbClr val="C0C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63500</xdr:colOff>
      <xdr:row>0</xdr:row>
      <xdr:rowOff>95250</xdr:rowOff>
    </xdr:from>
    <xdr:to>
      <xdr:col>97</xdr:col>
      <xdr:colOff>111124</xdr:colOff>
      <xdr:row>1</xdr:row>
      <xdr:rowOff>190500</xdr:rowOff>
    </xdr:to>
    <xdr:graphicFrame macro="">
      <xdr:nvGraphicFramePr>
        <xdr:cNvPr id="23" name="Diagramme 2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A\23%20Pilotage%2050%20transformations\12%20Outil%20activit&#233;\Outil%20Activit&#233;%20m&#233;dico%20&#233;conomique%202010-12-16%20HCL%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A\23%20Pilotage%2050%20transformations\12%20Outil%20activit&#233;\CHU%20Grenoble%20v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élect. Etablissements Sejour"/>
      <sheetName val="1 Sélect. Etablissements Seance"/>
      <sheetName val="2. Communes de la zone"/>
      <sheetName val="3 Etab. concurrents Fin"/>
      <sheetName val="4 Capacité des établissements"/>
      <sheetName val="4. Effectifs des structures"/>
      <sheetName val="6 Bassin de recrutement Fin"/>
      <sheetName val="6 Bassin de recrutement Fin 200"/>
      <sheetName val="Tableaux"/>
      <sheetName val="Graph"/>
      <sheetName val="Diagnostic Global"/>
      <sheetName val="8 Bassin de recrutement Deb"/>
      <sheetName val="8 Bassin de recrutement Deb 200"/>
      <sheetName val="Feuil2"/>
      <sheetName val="Feuil1"/>
      <sheetName val="Panorama 2009"/>
      <sheetName val="Leadership Fin"/>
      <sheetName val="Panorama 2007"/>
      <sheetName val="Leadership Deb"/>
      <sheetName val="M - Bassin Marché"/>
      <sheetName val="CO - Bassin Marché"/>
      <sheetName val="Z - Bassin Marché"/>
      <sheetName val="Evolution PdM - M"/>
      <sheetName val="Evolution PdM - C"/>
      <sheetName val="Evolution PdM - Z"/>
      <sheetName val="Concurrents MCO"/>
      <sheetName val="Concurrents Z"/>
      <sheetName val="Indicateurs globaux"/>
      <sheetName val="Base Groupements"/>
      <sheetName val="Graph12"/>
      <sheetName val="Graphique"/>
      <sheetName val="Models Charts"/>
      <sheetName val="Base Etablissements"/>
      <sheetName val="Base finess"/>
      <sheetName val="exemple googlemap api"/>
      <sheetName val="listes"/>
      <sheetName val="Sheet2"/>
      <sheetName val="NomAbrégé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Bassin"/>
      <sheetName val="1 Sélect. Etablissements Sejour"/>
      <sheetName val="1 Sélect. Etablissements Seance"/>
      <sheetName val="Inputs"/>
      <sheetName val="2. Communes de la zone"/>
      <sheetName val="4 Capacité des établissements"/>
      <sheetName val="4. Effectifs des structures"/>
      <sheetName val="6 Bassin de recrutement Fin"/>
      <sheetName val="6 Bassin de recrutement Fin 200"/>
      <sheetName val="8 Bassin de recrutement Deb"/>
      <sheetName val="8 Bassin de recrutement Deb 200"/>
      <sheetName val="Feuil1"/>
      <sheetName val="Panorama"/>
      <sheetName val="Panorama 2009"/>
      <sheetName val="Leadership Fin"/>
      <sheetName val="Panorama 2007"/>
      <sheetName val="Leadership Deb"/>
      <sheetName val="Bassin"/>
      <sheetName val="M - Bassin Marché"/>
      <sheetName val="CO - Bassin Marché"/>
      <sheetName val="Z - Bassin Marché"/>
      <sheetName val="PdM"/>
      <sheetName val="Evolution PdM - M"/>
      <sheetName val="Evolution PdM - C"/>
      <sheetName val="Evolution PdM - Z"/>
      <sheetName val="Concurrents"/>
      <sheetName val="Concurrents M"/>
      <sheetName val="Concurrents C"/>
      <sheetName val="Concurrents O"/>
      <sheetName val="Concurrents 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ajid.talla@anap.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E90"/>
  <sheetViews>
    <sheetView tabSelected="1" view="pageBreakPreview" zoomScale="70" zoomScaleNormal="70" zoomScaleSheetLayoutView="70" workbookViewId="0">
      <selection activeCell="O84" sqref="O84"/>
    </sheetView>
  </sheetViews>
  <sheetFormatPr baseColWidth="10" defaultColWidth="12" defaultRowHeight="14.4"/>
  <cols>
    <col min="1" max="1" width="3" style="55" customWidth="1"/>
    <col min="2" max="2" width="4.140625" style="55" customWidth="1"/>
    <col min="3" max="3" width="3.7109375" style="55" bestFit="1" customWidth="1"/>
    <col min="4" max="5" width="15.7109375" style="55" customWidth="1"/>
    <col min="6" max="6" width="21.140625" style="55" customWidth="1"/>
    <col min="7" max="7" width="36.42578125" style="55" customWidth="1"/>
    <col min="8" max="10" width="4.140625" style="55" customWidth="1"/>
    <col min="11" max="11" width="47.28515625" style="55" customWidth="1"/>
    <col min="12" max="12" width="9" style="55" customWidth="1"/>
    <col min="13" max="15" width="4.140625" style="55" customWidth="1"/>
    <col min="16" max="16" width="15.7109375" style="55" customWidth="1"/>
    <col min="17" max="18" width="23.140625" style="55" customWidth="1"/>
    <col min="19" max="19" width="4.140625" style="55" customWidth="1"/>
    <col min="20" max="20" width="2.42578125" style="55" customWidth="1"/>
    <col min="21" max="21" width="3.28515625" style="55" customWidth="1"/>
    <col min="22" max="22" width="14.85546875" style="55" customWidth="1"/>
    <col min="23" max="26" width="11.28515625" style="55" customWidth="1"/>
    <col min="27" max="27" width="14.42578125" style="55" customWidth="1"/>
    <col min="28" max="29" width="18.140625" style="55" customWidth="1"/>
    <col min="30" max="16384" width="12" style="55"/>
  </cols>
  <sheetData>
    <row r="1" spans="1:27" ht="9" customHeight="1">
      <c r="A1" s="136" t="s">
        <v>1</v>
      </c>
      <c r="B1" s="137"/>
      <c r="C1" s="137"/>
      <c r="D1" s="137"/>
      <c r="E1" s="137"/>
      <c r="F1" s="137"/>
      <c r="G1" s="137"/>
      <c r="H1" s="137"/>
      <c r="I1" s="137"/>
      <c r="J1" s="137"/>
      <c r="K1" s="137"/>
      <c r="L1" s="137"/>
      <c r="M1" s="137"/>
      <c r="N1" s="137"/>
      <c r="O1" s="137"/>
      <c r="P1" s="137"/>
      <c r="Q1" s="137"/>
      <c r="R1" s="137"/>
      <c r="S1" s="137"/>
      <c r="T1" s="138"/>
      <c r="Z1" s="56" t="s">
        <v>2</v>
      </c>
    </row>
    <row r="2" spans="1:27">
      <c r="A2" s="139" t="s">
        <v>3</v>
      </c>
      <c r="T2" s="140"/>
    </row>
    <row r="3" spans="1:27">
      <c r="A3" s="141"/>
      <c r="T3" s="140"/>
    </row>
    <row r="4" spans="1:27" ht="18.75" customHeight="1">
      <c r="A4" s="141"/>
      <c r="T4" s="140"/>
    </row>
    <row r="5" spans="1:27" ht="18.75" customHeight="1">
      <c r="A5" s="141"/>
      <c r="T5" s="140"/>
    </row>
    <row r="6" spans="1:27" ht="18.75" customHeight="1">
      <c r="A6" s="141"/>
      <c r="T6" s="140"/>
    </row>
    <row r="7" spans="1:27" ht="18.75" customHeight="1">
      <c r="A7" s="141"/>
      <c r="T7" s="140"/>
    </row>
    <row r="8" spans="1:27" ht="18.75" customHeight="1">
      <c r="A8" s="141"/>
      <c r="T8" s="140"/>
    </row>
    <row r="9" spans="1:27" ht="18.75" customHeight="1">
      <c r="A9" s="141"/>
      <c r="T9" s="140"/>
    </row>
    <row r="10" spans="1:27" ht="32.4" customHeight="1">
      <c r="A10" s="141"/>
      <c r="T10" s="140"/>
    </row>
    <row r="11" spans="1:27" ht="4.2" customHeight="1">
      <c r="A11" s="141"/>
      <c r="T11" s="140"/>
    </row>
    <row r="12" spans="1:27" ht="6" customHeight="1">
      <c r="A12" s="141"/>
      <c r="T12" s="140"/>
    </row>
    <row r="13" spans="1:27" ht="23.4">
      <c r="A13" s="141"/>
      <c r="B13" s="57"/>
      <c r="C13" s="57"/>
      <c r="D13" s="228" t="s">
        <v>248</v>
      </c>
      <c r="E13" s="228"/>
      <c r="F13" s="228"/>
      <c r="G13" s="228"/>
      <c r="H13" s="228"/>
      <c r="I13" s="228"/>
      <c r="J13" s="228"/>
      <c r="K13" s="228"/>
      <c r="L13" s="228"/>
      <c r="M13" s="228"/>
      <c r="N13" s="228"/>
      <c r="O13" s="228"/>
      <c r="P13" s="228"/>
      <c r="Q13" s="228"/>
      <c r="R13" s="228"/>
      <c r="S13" s="228"/>
      <c r="T13" s="140"/>
      <c r="W13" s="58"/>
      <c r="X13" s="58"/>
      <c r="Y13" s="58"/>
      <c r="Z13" s="58"/>
      <c r="AA13" s="58"/>
    </row>
    <row r="14" spans="1:27" ht="171" customHeight="1">
      <c r="A14" s="141"/>
      <c r="B14" s="59"/>
      <c r="C14" s="59"/>
      <c r="D14" s="237" t="s">
        <v>303</v>
      </c>
      <c r="E14" s="237"/>
      <c r="F14" s="237"/>
      <c r="G14" s="237"/>
      <c r="H14" s="237"/>
      <c r="I14" s="237"/>
      <c r="J14" s="237"/>
      <c r="K14" s="237"/>
      <c r="L14" s="237"/>
      <c r="M14" s="237"/>
      <c r="N14" s="237"/>
      <c r="O14" s="237"/>
      <c r="P14" s="237"/>
      <c r="Q14" s="237"/>
      <c r="R14" s="237"/>
      <c r="S14" s="237"/>
      <c r="T14" s="140"/>
    </row>
    <row r="15" spans="1:27" ht="15.6">
      <c r="A15" s="141"/>
      <c r="J15" s="60"/>
      <c r="K15" s="61"/>
      <c r="L15" s="97"/>
      <c r="M15" s="238"/>
      <c r="N15" s="239"/>
      <c r="O15" s="239"/>
      <c r="P15" s="239"/>
      <c r="T15" s="140"/>
    </row>
    <row r="16" spans="1:27" ht="23.4">
      <c r="A16" s="141"/>
      <c r="B16" s="62"/>
      <c r="C16" s="62"/>
      <c r="D16" s="228" t="s">
        <v>4</v>
      </c>
      <c r="E16" s="228"/>
      <c r="F16" s="228"/>
      <c r="G16" s="228"/>
      <c r="H16" s="228"/>
      <c r="I16" s="228"/>
      <c r="J16" s="228"/>
      <c r="K16" s="228"/>
      <c r="L16" s="228"/>
      <c r="M16" s="228"/>
      <c r="N16" s="228"/>
      <c r="O16" s="228"/>
      <c r="P16" s="228"/>
      <c r="Q16" s="228"/>
      <c r="R16" s="228"/>
      <c r="S16" s="228"/>
      <c r="T16" s="140"/>
    </row>
    <row r="17" spans="1:31" ht="85.5" customHeight="1">
      <c r="A17" s="141"/>
      <c r="B17" s="63"/>
      <c r="C17" s="63"/>
      <c r="D17" s="240" t="s">
        <v>9</v>
      </c>
      <c r="E17" s="240"/>
      <c r="F17" s="240"/>
      <c r="G17" s="240"/>
      <c r="H17" s="240"/>
      <c r="I17" s="240"/>
      <c r="J17" s="240"/>
      <c r="K17" s="240"/>
      <c r="L17" s="64"/>
      <c r="M17" s="64"/>
      <c r="N17" s="64"/>
      <c r="O17" s="64"/>
      <c r="P17" s="64"/>
      <c r="Q17" s="64"/>
      <c r="R17" s="64"/>
      <c r="S17" s="63"/>
      <c r="T17" s="140"/>
      <c r="V17" s="65"/>
      <c r="W17" s="65"/>
      <c r="X17" s="65"/>
      <c r="Y17" s="65"/>
      <c r="Z17" s="65"/>
      <c r="AA17" s="65"/>
      <c r="AB17" s="65"/>
      <c r="AC17" s="65"/>
      <c r="AD17" s="65"/>
      <c r="AE17" s="65"/>
    </row>
    <row r="18" spans="1:31" ht="9" customHeight="1">
      <c r="A18" s="141"/>
      <c r="B18" s="63"/>
      <c r="C18" s="63"/>
      <c r="D18" s="64"/>
      <c r="E18" s="64"/>
      <c r="F18" s="64"/>
      <c r="G18" s="64"/>
      <c r="H18" s="64"/>
      <c r="I18" s="64"/>
      <c r="J18" s="64"/>
      <c r="K18" s="64"/>
      <c r="L18" s="64"/>
      <c r="M18" s="64"/>
      <c r="N18" s="64"/>
      <c r="O18" s="64"/>
      <c r="P18" s="64"/>
      <c r="Q18" s="64"/>
      <c r="R18" s="64"/>
      <c r="S18" s="63"/>
      <c r="T18" s="140"/>
      <c r="V18" s="65"/>
      <c r="W18" s="65"/>
      <c r="X18" s="65"/>
      <c r="Y18" s="65"/>
      <c r="Z18" s="65"/>
      <c r="AA18" s="65"/>
      <c r="AB18" s="65"/>
      <c r="AC18" s="65"/>
      <c r="AD18" s="65"/>
      <c r="AE18" s="65"/>
    </row>
    <row r="19" spans="1:31" ht="6.75" customHeight="1">
      <c r="A19" s="141"/>
      <c r="T19" s="140"/>
      <c r="V19" s="65"/>
      <c r="W19" s="65"/>
      <c r="X19" s="65"/>
      <c r="Y19" s="65"/>
      <c r="Z19" s="65"/>
      <c r="AA19" s="65"/>
      <c r="AB19" s="65"/>
      <c r="AC19" s="65"/>
      <c r="AD19" s="65"/>
      <c r="AE19" s="65"/>
    </row>
    <row r="20" spans="1:31" ht="38.25" customHeight="1">
      <c r="A20" s="141"/>
      <c r="B20" s="66"/>
      <c r="C20" s="66"/>
      <c r="D20" s="66"/>
      <c r="E20" s="66"/>
      <c r="F20" s="66"/>
      <c r="G20" s="66"/>
      <c r="H20" s="66"/>
      <c r="I20" s="66"/>
      <c r="J20" s="66"/>
      <c r="K20" s="66"/>
      <c r="L20" s="134"/>
      <c r="M20" s="67"/>
      <c r="N20" s="67"/>
      <c r="O20" s="67"/>
      <c r="P20" s="241"/>
      <c r="Q20" s="241"/>
      <c r="R20" s="241"/>
      <c r="S20" s="241"/>
      <c r="T20" s="140"/>
      <c r="V20" s="68"/>
      <c r="W20" s="69"/>
      <c r="X20" s="65"/>
      <c r="Y20" s="65"/>
      <c r="Z20" s="65"/>
      <c r="AA20" s="65"/>
      <c r="AB20" s="232"/>
      <c r="AC20" s="232"/>
      <c r="AD20" s="232"/>
      <c r="AE20" s="232"/>
    </row>
    <row r="21" spans="1:31" ht="19.5" customHeight="1">
      <c r="A21" s="141"/>
      <c r="B21" s="70"/>
      <c r="C21" s="70"/>
      <c r="D21" s="70"/>
      <c r="E21" s="70"/>
      <c r="F21" s="70"/>
      <c r="G21" s="70"/>
      <c r="H21" s="70"/>
      <c r="J21" s="70"/>
      <c r="K21" s="71"/>
      <c r="L21" s="72"/>
      <c r="M21" s="72"/>
      <c r="O21" s="70"/>
      <c r="P21" s="70"/>
      <c r="Q21" s="70"/>
      <c r="R21" s="70"/>
      <c r="S21" s="70"/>
      <c r="T21" s="140"/>
      <c r="V21" s="65"/>
      <c r="W21" s="65"/>
      <c r="X21" s="65"/>
      <c r="Y21" s="65"/>
      <c r="Z21" s="65"/>
      <c r="AA21" s="73"/>
      <c r="AB21" s="74"/>
      <c r="AC21" s="74"/>
      <c r="AD21" s="74"/>
      <c r="AE21" s="74"/>
    </row>
    <row r="22" spans="1:31">
      <c r="A22" s="141"/>
      <c r="B22" s="75"/>
      <c r="C22" s="75"/>
      <c r="D22" s="75"/>
      <c r="E22" s="75"/>
      <c r="F22" s="75"/>
      <c r="G22" s="75"/>
      <c r="H22" s="75"/>
      <c r="J22" s="75"/>
      <c r="K22" s="75"/>
      <c r="L22" s="75"/>
      <c r="M22" s="76"/>
      <c r="O22" s="75"/>
      <c r="P22" s="75"/>
      <c r="Q22" s="75"/>
      <c r="R22" s="75"/>
      <c r="S22" s="75"/>
      <c r="T22" s="140"/>
      <c r="V22" s="65"/>
      <c r="W22" s="65"/>
      <c r="X22" s="65"/>
      <c r="Y22" s="65"/>
      <c r="Z22" s="65"/>
      <c r="AA22" s="74"/>
      <c r="AB22" s="74"/>
      <c r="AC22" s="74"/>
      <c r="AD22" s="74"/>
      <c r="AE22" s="74"/>
    </row>
    <row r="23" spans="1:31" ht="30.75" customHeight="1">
      <c r="A23" s="141"/>
      <c r="B23" s="75"/>
      <c r="C23" s="233" t="s">
        <v>5</v>
      </c>
      <c r="D23" s="234"/>
      <c r="E23" s="234"/>
      <c r="F23" s="234"/>
      <c r="G23" s="236"/>
      <c r="H23" s="75"/>
      <c r="J23" s="75"/>
      <c r="K23" s="242"/>
      <c r="L23" s="242"/>
      <c r="M23" s="76"/>
      <c r="O23" s="75"/>
      <c r="P23" s="230" t="s">
        <v>7</v>
      </c>
      <c r="Q23" s="231"/>
      <c r="R23" s="231"/>
      <c r="S23" s="75"/>
      <c r="T23" s="140"/>
      <c r="V23" s="65"/>
      <c r="W23" s="65">
        <f ca="1">COUNTIF($K$24:$L$26,"Complet")</f>
        <v>0</v>
      </c>
      <c r="X23" s="65"/>
      <c r="Y23" s="65"/>
      <c r="Z23" s="65"/>
      <c r="AA23" s="74"/>
      <c r="AB23" s="74"/>
      <c r="AC23" s="74"/>
      <c r="AD23" s="74"/>
      <c r="AE23" s="74"/>
    </row>
    <row r="24" spans="1:31" ht="31.5" customHeight="1">
      <c r="A24" s="141"/>
      <c r="B24" s="75"/>
      <c r="C24" s="233" t="s">
        <v>6</v>
      </c>
      <c r="D24" s="234"/>
      <c r="E24" s="234"/>
      <c r="F24" s="234"/>
      <c r="G24" s="236"/>
      <c r="H24" s="75"/>
      <c r="J24" s="75"/>
      <c r="K24" s="235" t="str">
        <f>IF((COUNTA(Identification!J13,Identification!J16,Identification!J23))&gt;=3,"Complet","Incomplet")</f>
        <v>Incomplet</v>
      </c>
      <c r="L24" s="235"/>
      <c r="M24" s="76"/>
      <c r="O24" s="75"/>
      <c r="P24" s="230" t="s">
        <v>238</v>
      </c>
      <c r="Q24" s="231"/>
      <c r="R24" s="231"/>
      <c r="S24" s="75"/>
      <c r="T24" s="140"/>
      <c r="V24" s="65"/>
      <c r="W24" s="65"/>
      <c r="X24" s="65"/>
      <c r="Y24" s="65"/>
      <c r="Z24" s="65"/>
      <c r="AA24" s="74"/>
      <c r="AB24" s="74"/>
      <c r="AC24" s="74"/>
      <c r="AD24" s="74"/>
      <c r="AE24" s="74"/>
    </row>
    <row r="25" spans="1:31" ht="31.5" customHeight="1">
      <c r="A25" s="141"/>
      <c r="B25" s="75"/>
      <c r="C25" s="163">
        <v>1</v>
      </c>
      <c r="D25" s="233" t="str">
        <f>VLOOKUP(C25,RéfN1,2,FALSE)</f>
        <v xml:space="preserve">Management de la prise en charge médicamenteuse </v>
      </c>
      <c r="E25" s="234"/>
      <c r="F25" s="234"/>
      <c r="G25" s="234"/>
      <c r="H25" s="75"/>
      <c r="J25" s="75"/>
      <c r="K25" s="235" t="str">
        <f ca="1">IF(SUMPRODUCT((BD!$D$2:$D$133=C25)*(BD!$E$2:$E$133=""))=0,"Complet","Incomplet")</f>
        <v>Incomplet</v>
      </c>
      <c r="L25" s="235"/>
      <c r="M25" s="76"/>
      <c r="O25" s="75"/>
      <c r="P25" s="230" t="s">
        <v>8</v>
      </c>
      <c r="Q25" s="231"/>
      <c r="R25" s="231"/>
      <c r="S25" s="75"/>
      <c r="T25" s="140"/>
      <c r="V25" s="65"/>
      <c r="W25" s="65"/>
      <c r="X25" s="65"/>
      <c r="Y25" s="65"/>
      <c r="Z25" s="65"/>
      <c r="AA25" s="74"/>
      <c r="AB25" s="74"/>
      <c r="AC25" s="74"/>
      <c r="AD25" s="74"/>
      <c r="AE25" s="74"/>
    </row>
    <row r="26" spans="1:31" ht="31.5" customHeight="1">
      <c r="A26" s="141"/>
      <c r="B26" s="75"/>
      <c r="C26" s="163">
        <v>2</v>
      </c>
      <c r="D26" s="233" t="str">
        <f>VLOOKUP(C26,RéfN1,2,FALSE)</f>
        <v xml:space="preserve">Sécurisation de la prise en charge médicamenteuse </v>
      </c>
      <c r="E26" s="234"/>
      <c r="F26" s="234"/>
      <c r="G26" s="234"/>
      <c r="H26" s="75"/>
      <c r="J26" s="75"/>
      <c r="K26" s="235" t="str">
        <f ca="1">IF(SUMPRODUCT((BD!$D$2:$D$133=C26)*(BD!$E$2:$E$133=""))=0,"Complet","Incomplet")</f>
        <v>Incomplet</v>
      </c>
      <c r="L26" s="235"/>
      <c r="M26" s="76"/>
      <c r="O26" s="75"/>
      <c r="P26" s="230"/>
      <c r="Q26" s="231"/>
      <c r="R26" s="231"/>
      <c r="S26" s="75"/>
      <c r="T26" s="140"/>
      <c r="V26" s="77"/>
      <c r="W26" s="77"/>
      <c r="X26" s="77"/>
      <c r="Y26" s="65"/>
      <c r="Z26" s="65"/>
      <c r="AA26" s="74"/>
      <c r="AB26" s="74"/>
      <c r="AC26" s="74"/>
      <c r="AD26" s="74"/>
      <c r="AE26" s="74"/>
    </row>
    <row r="27" spans="1:31">
      <c r="A27" s="141"/>
      <c r="B27" s="75"/>
      <c r="C27" s="75"/>
      <c r="D27" s="78"/>
      <c r="E27" s="78"/>
      <c r="F27" s="78"/>
      <c r="G27" s="78"/>
      <c r="H27" s="75"/>
      <c r="J27" s="75"/>
      <c r="K27" s="75"/>
      <c r="L27" s="75"/>
      <c r="M27" s="76"/>
      <c r="O27" s="75"/>
      <c r="P27" s="78"/>
      <c r="Q27" s="78"/>
      <c r="R27" s="78"/>
      <c r="S27" s="75"/>
      <c r="T27" s="140"/>
      <c r="V27" s="65"/>
      <c r="W27" s="65"/>
      <c r="X27" s="65"/>
      <c r="Y27" s="65"/>
      <c r="Z27" s="65"/>
      <c r="AA27" s="74"/>
      <c r="AB27" s="74"/>
      <c r="AC27" s="74"/>
      <c r="AD27" s="74"/>
      <c r="AE27" s="74"/>
    </row>
    <row r="28" spans="1:31">
      <c r="A28" s="142"/>
      <c r="B28" s="143"/>
      <c r="C28" s="143"/>
      <c r="D28" s="143"/>
      <c r="E28" s="143"/>
      <c r="F28" s="143"/>
      <c r="G28" s="143"/>
      <c r="H28" s="143"/>
      <c r="I28" s="143"/>
      <c r="J28" s="143"/>
      <c r="K28" s="143"/>
      <c r="L28" s="143"/>
      <c r="M28" s="143"/>
      <c r="N28" s="143"/>
      <c r="O28" s="143"/>
      <c r="P28" s="143"/>
      <c r="Q28" s="144"/>
      <c r="R28" s="144"/>
      <c r="S28" s="143"/>
      <c r="T28" s="145"/>
      <c r="V28" s="65"/>
      <c r="W28" s="65"/>
      <c r="X28" s="65"/>
      <c r="Y28" s="65"/>
      <c r="Z28" s="65"/>
      <c r="AA28" s="65"/>
      <c r="AB28" s="65"/>
      <c r="AC28" s="65"/>
      <c r="AD28" s="65"/>
      <c r="AE28" s="65"/>
    </row>
    <row r="29" spans="1:31" hidden="1">
      <c r="M29" s="79"/>
      <c r="P29" s="229"/>
      <c r="Q29" s="229"/>
      <c r="R29" s="80"/>
    </row>
    <row r="30" spans="1:31" s="79" customFormat="1" hidden="1">
      <c r="P30" s="229"/>
      <c r="Q30" s="229"/>
      <c r="R30" s="80"/>
    </row>
    <row r="31" spans="1:31" hidden="1">
      <c r="Q31" s="81"/>
      <c r="R31" s="81"/>
    </row>
    <row r="32" spans="1:31" hidden="1">
      <c r="P32" s="81"/>
      <c r="Q32" s="81"/>
      <c r="R32" s="81"/>
    </row>
    <row r="33" spans="13:18" hidden="1">
      <c r="Q33" s="81"/>
      <c r="R33" s="81"/>
    </row>
    <row r="34" spans="13:18" hidden="1"/>
    <row r="35" spans="13:18" hidden="1"/>
    <row r="36" spans="13:18" hidden="1"/>
    <row r="37" spans="13:18" hidden="1"/>
    <row r="38" spans="13:18" hidden="1"/>
    <row r="39" spans="13:18" hidden="1">
      <c r="M39" s="79"/>
    </row>
    <row r="40" spans="13:18" s="79" customFormat="1" hidden="1"/>
    <row r="41" spans="13:18" hidden="1"/>
    <row r="42" spans="13:18" hidden="1"/>
    <row r="43" spans="13:18" hidden="1"/>
    <row r="44" spans="13:18" hidden="1"/>
    <row r="45" spans="13:18" hidden="1"/>
    <row r="46" spans="13:18" hidden="1"/>
    <row r="47" spans="13:18" hidden="1"/>
    <row r="48" spans="13:18" hidden="1"/>
    <row r="49" spans="13:13" hidden="1">
      <c r="M49" s="79"/>
    </row>
    <row r="50" spans="13:13" s="79" customFormat="1" hidden="1"/>
    <row r="51" spans="13:13" hidden="1"/>
    <row r="52" spans="13:13" hidden="1"/>
    <row r="53" spans="13:13" hidden="1"/>
    <row r="54" spans="13:13" hidden="1"/>
    <row r="55" spans="13:13" hidden="1"/>
    <row r="56" spans="13:13" hidden="1"/>
    <row r="57" spans="13:13" hidden="1"/>
    <row r="58" spans="13:13" hidden="1"/>
    <row r="59" spans="13:13" hidden="1">
      <c r="M59" s="79"/>
    </row>
    <row r="60" spans="13:13" s="79" customFormat="1" hidden="1"/>
    <row r="61" spans="13:13" hidden="1"/>
    <row r="62" spans="13:13" hidden="1"/>
    <row r="63" spans="13:13" hidden="1"/>
    <row r="64" spans="13:13" hidden="1"/>
    <row r="65" spans="13:13" hidden="1"/>
    <row r="66" spans="13:13" hidden="1"/>
    <row r="67" spans="13:13" hidden="1"/>
    <row r="68" spans="13:13" hidden="1"/>
    <row r="69" spans="13:13" hidden="1">
      <c r="M69" s="79"/>
    </row>
    <row r="70" spans="13:13" s="79" customFormat="1" hidden="1"/>
    <row r="71" spans="13:13" hidden="1"/>
    <row r="72" spans="13:13" hidden="1"/>
    <row r="73" spans="13:13" hidden="1"/>
    <row r="74" spans="13:13" hidden="1"/>
    <row r="75" spans="13:13" hidden="1"/>
    <row r="76" spans="13:13" hidden="1"/>
    <row r="77" spans="13:13" hidden="1"/>
    <row r="78" spans="13:13" hidden="1"/>
    <row r="79" spans="13:13" hidden="1">
      <c r="M79" s="79"/>
    </row>
    <row r="80" spans="13:13" s="79" customFormat="1" hidden="1"/>
    <row r="90" s="79" customFormat="1"/>
  </sheetData>
  <sheetProtection algorithmName="SHA-512" hashValue="IKKKeHkCxPYdQ3sTVJ1B+8JAEEEA3c+lqC1r7h/WW3J4/PTI0qMlhSzG5Au+AG0pn2j/BCMpLGxkvjSOkwwgOw==" saltValue="EXUDXYt2K/CAoUI4T8swxw==" spinCount="100000" sheet="1" objects="1" scenarios="1"/>
  <dataConsolidate/>
  <mergeCells count="21">
    <mergeCell ref="P23:R23"/>
    <mergeCell ref="K23:L23"/>
    <mergeCell ref="D26:G26"/>
    <mergeCell ref="K26:L26"/>
    <mergeCell ref="C23:G23"/>
    <mergeCell ref="D13:S13"/>
    <mergeCell ref="D16:S16"/>
    <mergeCell ref="P29:Q30"/>
    <mergeCell ref="P25:R25"/>
    <mergeCell ref="AD20:AE20"/>
    <mergeCell ref="D25:G25"/>
    <mergeCell ref="K25:L25"/>
    <mergeCell ref="K24:L24"/>
    <mergeCell ref="AB20:AC20"/>
    <mergeCell ref="C24:G24"/>
    <mergeCell ref="P24:R24"/>
    <mergeCell ref="D14:S14"/>
    <mergeCell ref="M15:P15"/>
    <mergeCell ref="D17:K17"/>
    <mergeCell ref="P20:S20"/>
    <mergeCell ref="P26:R26"/>
  </mergeCells>
  <phoneticPr fontId="89" type="noConversion"/>
  <conditionalFormatting sqref="K23:L26">
    <cfRule type="cellIs" dxfId="199" priority="3" stopIfTrue="1" operator="equal">
      <formula>"Validé"</formula>
    </cfRule>
    <cfRule type="cellIs" dxfId="198" priority="4" stopIfTrue="1" operator="equal">
      <formula>"Complet"</formula>
    </cfRule>
  </conditionalFormatting>
  <dataValidations disablePrompts="1" count="1">
    <dataValidation type="list" allowBlank="1" showInputMessage="1" showErrorMessage="1" sqref="C25:C26">
      <formula1>OFFSET(RéfN1,,,,1)</formula1>
    </dataValidation>
  </dataValidations>
  <hyperlinks>
    <hyperlink ref="P23:R23" location="Scores!A1" display="Scores"/>
    <hyperlink ref="P25:R25" location="Cartographie!A1" display="Cartographie"/>
    <hyperlink ref="D25:G26" location="'0 - Risque'!Impression_des_titres" display="0 - Risque"/>
    <hyperlink ref="C23:G23" location="'Mode d''emploi'!A1" display="Mode d'emploi"/>
    <hyperlink ref="C24:G24" location="Identification!A1" display="Identification"/>
    <hyperlink ref="D25:G25" location="'1 - Management'!A1" display="'1 - Management'!A1"/>
    <hyperlink ref="D26:G26" location="'2 - Prise en charge'!A1" display="'2 - Prise en charge'!A1"/>
    <hyperlink ref="P24:R24" location="Résultats!A1" display="Synthèse"/>
  </hyperlinks>
  <pageMargins left="0.23622047244094491" right="0.23622047244094491" top="0.19685039370078741" bottom="0.19685039370078741" header="0.31496062992125984" footer="0.31496062992125984"/>
  <pageSetup paperSize="9" scale="74" fitToHeight="0" orientation="landscape" horizontalDpi="300" verticalDpi="300" r:id="rId1"/>
  <headerFooter alignWithMargins="0">
    <oddFooter>&amp;R&amp;P /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I133"/>
  <sheetViews>
    <sheetView topLeftCell="A119" workbookViewId="0">
      <selection activeCell="A2" sqref="A2:I132"/>
    </sheetView>
  </sheetViews>
  <sheetFormatPr baseColWidth="10" defaultColWidth="11.85546875" defaultRowHeight="15" customHeight="1"/>
  <cols>
    <col min="1" max="1" width="10.7109375" style="172" bestFit="1" customWidth="1"/>
    <col min="2" max="2" width="13.140625" style="172" bestFit="1" customWidth="1"/>
    <col min="3" max="3" width="8.85546875" style="172" bestFit="1" customWidth="1"/>
    <col min="4" max="4" width="10.7109375" style="172" bestFit="1" customWidth="1"/>
    <col min="5" max="5" width="14.7109375" bestFit="1" customWidth="1"/>
    <col min="6" max="6" width="11.85546875" style="172" bestFit="1" customWidth="1"/>
    <col min="7" max="7" width="4.85546875" style="172" bestFit="1" customWidth="1"/>
    <col min="8" max="8" width="4.42578125" style="172" bestFit="1" customWidth="1"/>
    <col min="9" max="9" width="14.7109375" bestFit="1" customWidth="1"/>
  </cols>
  <sheetData>
    <row r="1" spans="1:9" ht="15" customHeight="1">
      <c r="A1" s="171" t="s">
        <v>80</v>
      </c>
      <c r="B1" s="171" t="s">
        <v>85</v>
      </c>
      <c r="C1" s="171" t="s">
        <v>86</v>
      </c>
      <c r="D1" s="171" t="s">
        <v>84</v>
      </c>
      <c r="E1" s="164" t="s">
        <v>81</v>
      </c>
      <c r="F1" s="171" t="s">
        <v>78</v>
      </c>
      <c r="G1" s="171" t="s">
        <v>74</v>
      </c>
      <c r="H1" s="171" t="s">
        <v>92</v>
      </c>
      <c r="I1" s="164" t="s">
        <v>99</v>
      </c>
    </row>
    <row r="2" spans="1:9" ht="15" customHeight="1">
      <c r="A2" s="172" t="str">
        <f t="shared" ref="A2:A33" ca="1" si="0">INDEX(OFFSET(RéfN4,,,,1),ROW()-ROW($A$1))</f>
        <v>A.01</v>
      </c>
      <c r="B2" s="172" t="str">
        <f t="shared" ref="B2:B33" ca="1" si="1">VLOOKUP(A2,RéfN4,2,FALSE)</f>
        <v>A</v>
      </c>
      <c r="C2" s="172" t="str">
        <f t="shared" ref="C2:C33" ca="1" si="2">IF(VLOOKUP(B2,RéfN3,2,FALSE)="","",VLOOKUP(B2,RéfN3,2,FALSE))</f>
        <v>Axe 1</v>
      </c>
      <c r="D2" s="172">
        <f t="shared" ref="D2:D33" ca="1" si="3">IF(ISERROR(VLOOKUP(C2,RéfN2,2,FALSE)),0,VLOOKUP(C2,RéfN2,2,FALSE))</f>
        <v>1</v>
      </c>
      <c r="E2" t="str">
        <f ca="1">IF(VLOOKUP($A2,INDIRECT(VLOOKUP($B2,RéfN3,4)),3,FALSE)="","",VLOOKUP($A2,INDIRECT(VLOOKUP($B2,RéfN3,4)),3,FALSE))</f>
        <v/>
      </c>
      <c r="F2" s="172" t="str">
        <f t="shared" ref="F2:F33" ca="1" si="4">VLOOKUP(A2,RéfN4,4,FALSE)</f>
        <v>RépSimple</v>
      </c>
      <c r="G2" s="172" t="str">
        <f ca="1">IF(OR(ISERROR(VLOOKUP(E2,INDIRECT(F2),2,FALSE)),ISBLANK(VLOOKUP(E2,INDIRECT(F2),2,FALSE))),"",VLOOKUP(E2,INDIRECT(F2),2,FALSE))</f>
        <v/>
      </c>
      <c r="H2" s="171">
        <f ca="1">MAX(OFFSET(INDIRECT(F2),,1,,1))</f>
        <v>1</v>
      </c>
      <c r="I2" t="str">
        <f t="shared" ref="I2:I33" ca="1" si="5">IF(VLOOKUP($A2,INDIRECT(VLOOKUP($B2,RéfN3,4)),4,FALSE)="","",VLOOKUP($A2,INDIRECT(VLOOKUP($B2,RéfN3,4)),4,FALSE))</f>
        <v/>
      </c>
    </row>
    <row r="3" spans="1:9" ht="15" customHeight="1">
      <c r="A3" s="172" t="str">
        <f t="shared" ca="1" si="0"/>
        <v>A.02</v>
      </c>
      <c r="B3" s="172" t="str">
        <f t="shared" ca="1" si="1"/>
        <v>A</v>
      </c>
      <c r="C3" s="172" t="str">
        <f t="shared" ca="1" si="2"/>
        <v>Axe 1</v>
      </c>
      <c r="D3" s="172">
        <f t="shared" ca="1" si="3"/>
        <v>1</v>
      </c>
      <c r="E3" t="str">
        <f t="shared" ref="E3:E33" ca="1" si="6">IF(VLOOKUP($A3,INDIRECT(VLOOKUP($B3,RéfN3,4)),3,FALSE)="","",VLOOKUP($A3,INDIRECT(VLOOKUP($B3,RéfN3,4)),3,FALSE))</f>
        <v/>
      </c>
      <c r="F3" s="172" t="str">
        <f t="shared" ca="1" si="4"/>
        <v>RépSimple</v>
      </c>
      <c r="G3" s="172" t="str">
        <f t="shared" ref="G3:G62" ca="1" si="7">IF(OR(ISERROR(VLOOKUP(E3,INDIRECT(F3),2,FALSE)),ISBLANK(VLOOKUP(E3,INDIRECT(F3),2,FALSE))),"",VLOOKUP(E3,INDIRECT(F3),2,FALSE))</f>
        <v/>
      </c>
      <c r="H3" s="171">
        <f t="shared" ref="H3:H62" ca="1" si="8">MAX(OFFSET(INDIRECT(F3),,1,,1))</f>
        <v>1</v>
      </c>
      <c r="I3" t="str">
        <f t="shared" ca="1" si="5"/>
        <v/>
      </c>
    </row>
    <row r="4" spans="1:9" ht="15" customHeight="1">
      <c r="A4" s="172" t="str">
        <f t="shared" ca="1" si="0"/>
        <v>A.03</v>
      </c>
      <c r="B4" s="172" t="str">
        <f t="shared" ca="1" si="1"/>
        <v>A</v>
      </c>
      <c r="C4" s="172" t="str">
        <f t="shared" ca="1" si="2"/>
        <v>Axe 1</v>
      </c>
      <c r="D4" s="172">
        <f t="shared" ca="1" si="3"/>
        <v>1</v>
      </c>
      <c r="E4" t="str">
        <f t="shared" ca="1" si="6"/>
        <v/>
      </c>
      <c r="F4" s="172" t="str">
        <f t="shared" ca="1" si="4"/>
        <v>RépSimple</v>
      </c>
      <c r="G4" s="172" t="str">
        <f t="shared" ca="1" si="7"/>
        <v/>
      </c>
      <c r="H4" s="171">
        <f t="shared" ca="1" si="8"/>
        <v>1</v>
      </c>
      <c r="I4" t="str">
        <f t="shared" ca="1" si="5"/>
        <v/>
      </c>
    </row>
    <row r="5" spans="1:9" ht="15" customHeight="1">
      <c r="A5" s="172" t="str">
        <f t="shared" ca="1" si="0"/>
        <v>B.01</v>
      </c>
      <c r="B5" s="172" t="str">
        <f t="shared" ca="1" si="1"/>
        <v>B</v>
      </c>
      <c r="C5" s="172" t="str">
        <f t="shared" ca="1" si="2"/>
        <v>Axe 1</v>
      </c>
      <c r="D5" s="172">
        <f t="shared" ca="1" si="3"/>
        <v>1</v>
      </c>
      <c r="E5" t="str">
        <f t="shared" ca="1" si="6"/>
        <v/>
      </c>
      <c r="F5" s="172" t="str">
        <f t="shared" ca="1" si="4"/>
        <v>RépSimple</v>
      </c>
      <c r="G5" s="172" t="str">
        <f t="shared" ca="1" si="7"/>
        <v/>
      </c>
      <c r="H5" s="171">
        <f t="shared" ca="1" si="8"/>
        <v>1</v>
      </c>
      <c r="I5" t="str">
        <f t="shared" ca="1" si="5"/>
        <v/>
      </c>
    </row>
    <row r="6" spans="1:9" ht="15" customHeight="1">
      <c r="A6" s="172" t="str">
        <f t="shared" ca="1" si="0"/>
        <v>B.02</v>
      </c>
      <c r="B6" s="172" t="str">
        <f t="shared" ca="1" si="1"/>
        <v>B</v>
      </c>
      <c r="C6" s="172" t="str">
        <f t="shared" ca="1" si="2"/>
        <v>Axe 1</v>
      </c>
      <c r="D6" s="172">
        <f t="shared" ca="1" si="3"/>
        <v>1</v>
      </c>
      <c r="E6" t="str">
        <f t="shared" ca="1" si="6"/>
        <v/>
      </c>
      <c r="F6" s="172" t="str">
        <f t="shared" ca="1" si="4"/>
        <v>RépComplexe1</v>
      </c>
      <c r="G6" s="172" t="str">
        <f t="shared" ca="1" si="7"/>
        <v/>
      </c>
      <c r="H6" s="171">
        <f t="shared" ca="1" si="8"/>
        <v>1</v>
      </c>
      <c r="I6" t="str">
        <f t="shared" ca="1" si="5"/>
        <v/>
      </c>
    </row>
    <row r="7" spans="1:9" ht="15" customHeight="1">
      <c r="A7" s="172" t="str">
        <f t="shared" ca="1" si="0"/>
        <v>B.03</v>
      </c>
      <c r="B7" s="172" t="str">
        <f t="shared" ca="1" si="1"/>
        <v>B</v>
      </c>
      <c r="C7" s="172" t="str">
        <f t="shared" ca="1" si="2"/>
        <v>Axe 1</v>
      </c>
      <c r="D7" s="172">
        <f t="shared" ca="1" si="3"/>
        <v>1</v>
      </c>
      <c r="E7" t="str">
        <f t="shared" ca="1" si="6"/>
        <v/>
      </c>
      <c r="F7" s="172" t="str">
        <f t="shared" ca="1" si="4"/>
        <v>RépSimple</v>
      </c>
      <c r="G7" s="172" t="str">
        <f t="shared" ca="1" si="7"/>
        <v/>
      </c>
      <c r="H7" s="171">
        <f t="shared" ca="1" si="8"/>
        <v>1</v>
      </c>
      <c r="I7" t="str">
        <f t="shared" ca="1" si="5"/>
        <v/>
      </c>
    </row>
    <row r="8" spans="1:9" ht="15" customHeight="1">
      <c r="A8" s="172" t="str">
        <f t="shared" ca="1" si="0"/>
        <v>B.04</v>
      </c>
      <c r="B8" s="172" t="str">
        <f t="shared" ca="1" si="1"/>
        <v>B</v>
      </c>
      <c r="C8" s="172" t="str">
        <f t="shared" ca="1" si="2"/>
        <v>Axe 1</v>
      </c>
      <c r="D8" s="172">
        <f t="shared" ca="1" si="3"/>
        <v>1</v>
      </c>
      <c r="E8" t="str">
        <f t="shared" ca="1" si="6"/>
        <v/>
      </c>
      <c r="F8" s="172" t="str">
        <f t="shared" ca="1" si="4"/>
        <v>RépComplexe1</v>
      </c>
      <c r="G8" s="172" t="str">
        <f t="shared" ca="1" si="7"/>
        <v/>
      </c>
      <c r="H8" s="171">
        <f t="shared" ca="1" si="8"/>
        <v>1</v>
      </c>
      <c r="I8" t="str">
        <f t="shared" ca="1" si="5"/>
        <v/>
      </c>
    </row>
    <row r="9" spans="1:9" ht="15" customHeight="1">
      <c r="A9" s="172" t="str">
        <f t="shared" ca="1" si="0"/>
        <v>B.05</v>
      </c>
      <c r="B9" s="172" t="str">
        <f t="shared" ca="1" si="1"/>
        <v>B</v>
      </c>
      <c r="C9" s="172" t="str">
        <f t="shared" ca="1" si="2"/>
        <v>Axe 1</v>
      </c>
      <c r="D9" s="172">
        <f t="shared" ca="1" si="3"/>
        <v>1</v>
      </c>
      <c r="E9" t="str">
        <f t="shared" ca="1" si="6"/>
        <v/>
      </c>
      <c r="F9" s="172" t="str">
        <f t="shared" ca="1" si="4"/>
        <v>RépComplexe1</v>
      </c>
      <c r="G9" s="172" t="str">
        <f t="shared" ca="1" si="7"/>
        <v/>
      </c>
      <c r="H9" s="171">
        <f t="shared" ca="1" si="8"/>
        <v>1</v>
      </c>
      <c r="I9" t="str">
        <f t="shared" ca="1" si="5"/>
        <v/>
      </c>
    </row>
    <row r="10" spans="1:9" ht="15" customHeight="1">
      <c r="A10" s="172" t="str">
        <f t="shared" ca="1" si="0"/>
        <v>B.06</v>
      </c>
      <c r="B10" s="172" t="str">
        <f t="shared" ca="1" si="1"/>
        <v>B</v>
      </c>
      <c r="C10" s="172" t="str">
        <f t="shared" ca="1" si="2"/>
        <v>Axe 1</v>
      </c>
      <c r="D10" s="172">
        <f t="shared" ca="1" si="3"/>
        <v>1</v>
      </c>
      <c r="E10" t="str">
        <f t="shared" ca="1" si="6"/>
        <v/>
      </c>
      <c r="F10" s="172" t="str">
        <f t="shared" ca="1" si="4"/>
        <v>RépSimple</v>
      </c>
      <c r="G10" s="172" t="str">
        <f t="shared" ca="1" si="7"/>
        <v/>
      </c>
      <c r="H10" s="171">
        <f t="shared" ca="1" si="8"/>
        <v>1</v>
      </c>
      <c r="I10" t="str">
        <f t="shared" ca="1" si="5"/>
        <v/>
      </c>
    </row>
    <row r="11" spans="1:9" ht="15" customHeight="1">
      <c r="A11" s="172" t="str">
        <f t="shared" ca="1" si="0"/>
        <v>C.01</v>
      </c>
      <c r="B11" s="172" t="str">
        <f t="shared" ca="1" si="1"/>
        <v>C</v>
      </c>
      <c r="C11" s="172" t="str">
        <f t="shared" ca="1" si="2"/>
        <v>Axe 2</v>
      </c>
      <c r="D11" s="172">
        <f t="shared" ca="1" si="3"/>
        <v>1</v>
      </c>
      <c r="E11" t="str">
        <f ca="1">IF(VLOOKUP($A11,INDIRECT(VLOOKUP($B11,RéfN3,4)),3,FALSE)="","",VLOOKUP($A11,INDIRECT(VLOOKUP($B11,RéfN3,4)),3,FALSE))</f>
        <v/>
      </c>
      <c r="F11" s="172" t="str">
        <f t="shared" ca="1" si="4"/>
        <v>RépSimple</v>
      </c>
      <c r="G11" s="172" t="str">
        <f t="shared" ca="1" si="7"/>
        <v/>
      </c>
      <c r="H11" s="171">
        <f t="shared" ca="1" si="8"/>
        <v>1</v>
      </c>
      <c r="I11" t="str">
        <f t="shared" ca="1" si="5"/>
        <v/>
      </c>
    </row>
    <row r="12" spans="1:9" ht="15" customHeight="1">
      <c r="A12" s="172" t="str">
        <f t="shared" ca="1" si="0"/>
        <v>C.02</v>
      </c>
      <c r="B12" s="172" t="str">
        <f t="shared" ca="1" si="1"/>
        <v>C</v>
      </c>
      <c r="C12" s="172" t="str">
        <f t="shared" ca="1" si="2"/>
        <v>Axe 2</v>
      </c>
      <c r="D12" s="172">
        <f t="shared" ca="1" si="3"/>
        <v>1</v>
      </c>
      <c r="E12" t="str">
        <f t="shared" ca="1" si="6"/>
        <v/>
      </c>
      <c r="F12" s="172" t="str">
        <f t="shared" ca="1" si="4"/>
        <v>RépSimple</v>
      </c>
      <c r="G12" s="172" t="str">
        <f t="shared" ca="1" si="7"/>
        <v/>
      </c>
      <c r="H12" s="171">
        <f t="shared" ca="1" si="8"/>
        <v>1</v>
      </c>
      <c r="I12" t="str">
        <f t="shared" ca="1" si="5"/>
        <v/>
      </c>
    </row>
    <row r="13" spans="1:9" ht="15" customHeight="1">
      <c r="A13" s="172" t="str">
        <f t="shared" ca="1" si="0"/>
        <v>C.03</v>
      </c>
      <c r="B13" s="172" t="str">
        <f t="shared" ca="1" si="1"/>
        <v>C</v>
      </c>
      <c r="C13" s="172" t="str">
        <f t="shared" ca="1" si="2"/>
        <v>Axe 2</v>
      </c>
      <c r="D13" s="172">
        <f t="shared" ca="1" si="3"/>
        <v>1</v>
      </c>
      <c r="E13" t="str">
        <f t="shared" ca="1" si="6"/>
        <v/>
      </c>
      <c r="F13" s="172" t="str">
        <f t="shared" ca="1" si="4"/>
        <v>RépSimple</v>
      </c>
      <c r="G13" s="172" t="str">
        <f t="shared" ca="1" si="7"/>
        <v/>
      </c>
      <c r="H13" s="171">
        <f t="shared" ca="1" si="8"/>
        <v>1</v>
      </c>
      <c r="I13" t="str">
        <f t="shared" ca="1" si="5"/>
        <v/>
      </c>
    </row>
    <row r="14" spans="1:9" ht="15" customHeight="1">
      <c r="A14" s="172" t="str">
        <f t="shared" ca="1" si="0"/>
        <v>C.04</v>
      </c>
      <c r="B14" s="172" t="str">
        <f t="shared" ca="1" si="1"/>
        <v>C</v>
      </c>
      <c r="C14" s="172" t="str">
        <f t="shared" ca="1" si="2"/>
        <v>Axe 2</v>
      </c>
      <c r="D14" s="172">
        <f t="shared" ca="1" si="3"/>
        <v>1</v>
      </c>
      <c r="E14" t="str">
        <f t="shared" ca="1" si="6"/>
        <v/>
      </c>
      <c r="F14" s="172" t="str">
        <f t="shared" ca="1" si="4"/>
        <v>RépSimple</v>
      </c>
      <c r="G14" s="172" t="str">
        <f t="shared" ca="1" si="7"/>
        <v/>
      </c>
      <c r="H14" s="171">
        <f t="shared" ca="1" si="8"/>
        <v>1</v>
      </c>
      <c r="I14" t="str">
        <f t="shared" ca="1" si="5"/>
        <v/>
      </c>
    </row>
    <row r="15" spans="1:9" ht="15" customHeight="1">
      <c r="A15" s="172" t="str">
        <f t="shared" ca="1" si="0"/>
        <v>C.05</v>
      </c>
      <c r="B15" s="172" t="str">
        <f t="shared" ca="1" si="1"/>
        <v>C</v>
      </c>
      <c r="C15" s="172" t="str">
        <f t="shared" ca="1" si="2"/>
        <v>Axe 2</v>
      </c>
      <c r="D15" s="172">
        <f t="shared" ca="1" si="3"/>
        <v>1</v>
      </c>
      <c r="E15" t="str">
        <f t="shared" ca="1" si="6"/>
        <v/>
      </c>
      <c r="F15" s="172" t="str">
        <f t="shared" ca="1" si="4"/>
        <v>RépSimple</v>
      </c>
      <c r="G15" s="172" t="str">
        <f t="shared" ca="1" si="7"/>
        <v/>
      </c>
      <c r="H15" s="171">
        <f t="shared" ca="1" si="8"/>
        <v>1</v>
      </c>
      <c r="I15" t="str">
        <f t="shared" ca="1" si="5"/>
        <v/>
      </c>
    </row>
    <row r="16" spans="1:9" ht="15" customHeight="1">
      <c r="A16" s="172" t="str">
        <f t="shared" ca="1" si="0"/>
        <v>C.06</v>
      </c>
      <c r="B16" s="172" t="str">
        <f t="shared" ca="1" si="1"/>
        <v>C</v>
      </c>
      <c r="C16" s="172" t="str">
        <f t="shared" ca="1" si="2"/>
        <v>Axe 2</v>
      </c>
      <c r="D16" s="172">
        <f t="shared" ca="1" si="3"/>
        <v>1</v>
      </c>
      <c r="E16" t="str">
        <f t="shared" ca="1" si="6"/>
        <v/>
      </c>
      <c r="F16" s="172" t="str">
        <f t="shared" ca="1" si="4"/>
        <v>RépSimple</v>
      </c>
      <c r="G16" s="172" t="str">
        <f t="shared" ca="1" si="7"/>
        <v/>
      </c>
      <c r="H16" s="171">
        <f t="shared" ca="1" si="8"/>
        <v>1</v>
      </c>
      <c r="I16" t="str">
        <f t="shared" ca="1" si="5"/>
        <v/>
      </c>
    </row>
    <row r="17" spans="1:9" ht="15" customHeight="1">
      <c r="A17" s="172" t="str">
        <f t="shared" ca="1" si="0"/>
        <v>C.07</v>
      </c>
      <c r="B17" s="172" t="str">
        <f t="shared" ca="1" si="1"/>
        <v>C</v>
      </c>
      <c r="C17" s="172" t="str">
        <f t="shared" ca="1" si="2"/>
        <v>Axe 2</v>
      </c>
      <c r="D17" s="172">
        <f t="shared" ca="1" si="3"/>
        <v>1</v>
      </c>
      <c r="E17" t="str">
        <f t="shared" ca="1" si="6"/>
        <v/>
      </c>
      <c r="F17" s="172" t="str">
        <f t="shared" ca="1" si="4"/>
        <v>RépSimple</v>
      </c>
      <c r="G17" s="172" t="str">
        <f t="shared" ca="1" si="7"/>
        <v/>
      </c>
      <c r="H17" s="171">
        <f t="shared" ca="1" si="8"/>
        <v>1</v>
      </c>
      <c r="I17" t="str">
        <f t="shared" ca="1" si="5"/>
        <v/>
      </c>
    </row>
    <row r="18" spans="1:9" ht="15" customHeight="1">
      <c r="A18" s="172" t="str">
        <f t="shared" ca="1" si="0"/>
        <v>C.08</v>
      </c>
      <c r="B18" s="172" t="str">
        <f t="shared" ca="1" si="1"/>
        <v>C</v>
      </c>
      <c r="C18" s="172" t="str">
        <f t="shared" ca="1" si="2"/>
        <v>Axe 2</v>
      </c>
      <c r="D18" s="172">
        <f t="shared" ca="1" si="3"/>
        <v>1</v>
      </c>
      <c r="E18" t="str">
        <f t="shared" ca="1" si="6"/>
        <v/>
      </c>
      <c r="F18" s="172" t="str">
        <f t="shared" ca="1" si="4"/>
        <v>RépSimple</v>
      </c>
      <c r="G18" s="172" t="str">
        <f t="shared" ca="1" si="7"/>
        <v/>
      </c>
      <c r="H18" s="171">
        <f t="shared" ca="1" si="8"/>
        <v>1</v>
      </c>
      <c r="I18" t="str">
        <f t="shared" ca="1" si="5"/>
        <v/>
      </c>
    </row>
    <row r="19" spans="1:9" ht="15" customHeight="1">
      <c r="A19" s="172" t="str">
        <f t="shared" ca="1" si="0"/>
        <v>C.09</v>
      </c>
      <c r="B19" s="172" t="str">
        <f t="shared" ca="1" si="1"/>
        <v>C</v>
      </c>
      <c r="C19" s="172" t="str">
        <f t="shared" ca="1" si="2"/>
        <v>Axe 2</v>
      </c>
      <c r="D19" s="172">
        <f t="shared" ca="1" si="3"/>
        <v>1</v>
      </c>
      <c r="E19" t="str">
        <f t="shared" ca="1" si="6"/>
        <v/>
      </c>
      <c r="F19" s="172" t="str">
        <f t="shared" ca="1" si="4"/>
        <v>RépComplexe1</v>
      </c>
      <c r="G19" s="172" t="str">
        <f t="shared" ca="1" si="7"/>
        <v/>
      </c>
      <c r="H19" s="171">
        <f t="shared" ca="1" si="8"/>
        <v>1</v>
      </c>
      <c r="I19" t="str">
        <f t="shared" ca="1" si="5"/>
        <v/>
      </c>
    </row>
    <row r="20" spans="1:9" ht="15" customHeight="1">
      <c r="A20" s="172" t="str">
        <f t="shared" ca="1" si="0"/>
        <v>D.01</v>
      </c>
      <c r="B20" s="172" t="str">
        <f t="shared" ca="1" si="1"/>
        <v>D</v>
      </c>
      <c r="C20" s="172" t="str">
        <f t="shared" ca="1" si="2"/>
        <v>Axe 2</v>
      </c>
      <c r="D20" s="172">
        <f t="shared" ca="1" si="3"/>
        <v>1</v>
      </c>
      <c r="E20" t="str">
        <f t="shared" ca="1" si="6"/>
        <v/>
      </c>
      <c r="F20" s="172" t="str">
        <f t="shared" ca="1" si="4"/>
        <v>RépComplexe1</v>
      </c>
      <c r="G20" s="172" t="str">
        <f t="shared" ca="1" si="7"/>
        <v/>
      </c>
      <c r="H20" s="171">
        <f t="shared" ca="1" si="8"/>
        <v>1</v>
      </c>
      <c r="I20" t="str">
        <f t="shared" ca="1" si="5"/>
        <v/>
      </c>
    </row>
    <row r="21" spans="1:9" ht="15" customHeight="1">
      <c r="A21" s="172" t="str">
        <f t="shared" ca="1" si="0"/>
        <v>D.02</v>
      </c>
      <c r="B21" s="172" t="str">
        <f t="shared" ca="1" si="1"/>
        <v>D</v>
      </c>
      <c r="C21" s="172" t="str">
        <f t="shared" ca="1" si="2"/>
        <v>Axe 2</v>
      </c>
      <c r="D21" s="172">
        <f t="shared" ca="1" si="3"/>
        <v>1</v>
      </c>
      <c r="E21" t="str">
        <f t="shared" ca="1" si="6"/>
        <v/>
      </c>
      <c r="F21" s="172" t="str">
        <f t="shared" ca="1" si="4"/>
        <v>RépSimple</v>
      </c>
      <c r="G21" s="172" t="str">
        <f t="shared" ca="1" si="7"/>
        <v/>
      </c>
      <c r="H21" s="171">
        <f t="shared" ca="1" si="8"/>
        <v>1</v>
      </c>
      <c r="I21" t="str">
        <f t="shared" ca="1" si="5"/>
        <v/>
      </c>
    </row>
    <row r="22" spans="1:9" ht="15" customHeight="1">
      <c r="A22" s="172" t="str">
        <f t="shared" ca="1" si="0"/>
        <v>D.03</v>
      </c>
      <c r="B22" s="172" t="str">
        <f t="shared" ca="1" si="1"/>
        <v>D</v>
      </c>
      <c r="C22" s="172" t="str">
        <f t="shared" ca="1" si="2"/>
        <v>Axe 2</v>
      </c>
      <c r="D22" s="172">
        <f t="shared" ca="1" si="3"/>
        <v>1</v>
      </c>
      <c r="E22" t="str">
        <f t="shared" ca="1" si="6"/>
        <v/>
      </c>
      <c r="F22" s="172" t="str">
        <f t="shared" ca="1" si="4"/>
        <v>RépSimple</v>
      </c>
      <c r="G22" s="172" t="str">
        <f t="shared" ca="1" si="7"/>
        <v/>
      </c>
      <c r="H22" s="171">
        <f t="shared" ca="1" si="8"/>
        <v>1</v>
      </c>
      <c r="I22" t="str">
        <f t="shared" ca="1" si="5"/>
        <v/>
      </c>
    </row>
    <row r="23" spans="1:9" ht="15" customHeight="1">
      <c r="A23" s="172" t="str">
        <f t="shared" ca="1" si="0"/>
        <v>D.04</v>
      </c>
      <c r="B23" s="172" t="str">
        <f t="shared" ca="1" si="1"/>
        <v>D</v>
      </c>
      <c r="C23" s="172" t="str">
        <f t="shared" ca="1" si="2"/>
        <v>Axe 2</v>
      </c>
      <c r="D23" s="172">
        <f t="shared" ca="1" si="3"/>
        <v>1</v>
      </c>
      <c r="E23" t="str">
        <f t="shared" ca="1" si="6"/>
        <v/>
      </c>
      <c r="F23" s="172" t="str">
        <f t="shared" ca="1" si="4"/>
        <v>RépSimple</v>
      </c>
      <c r="G23" s="172" t="str">
        <f t="shared" ca="1" si="7"/>
        <v/>
      </c>
      <c r="H23" s="171">
        <f t="shared" ca="1" si="8"/>
        <v>1</v>
      </c>
      <c r="I23" t="str">
        <f t="shared" ca="1" si="5"/>
        <v/>
      </c>
    </row>
    <row r="24" spans="1:9" ht="15" customHeight="1">
      <c r="A24" s="172" t="str">
        <f t="shared" ca="1" si="0"/>
        <v>D.05</v>
      </c>
      <c r="B24" s="172" t="str">
        <f t="shared" ca="1" si="1"/>
        <v>D</v>
      </c>
      <c r="C24" s="172" t="str">
        <f t="shared" ca="1" si="2"/>
        <v>Axe 2</v>
      </c>
      <c r="D24" s="172">
        <f t="shared" ca="1" si="3"/>
        <v>1</v>
      </c>
      <c r="E24" t="str">
        <f t="shared" ca="1" si="6"/>
        <v/>
      </c>
      <c r="F24" s="172" t="str">
        <f t="shared" ca="1" si="4"/>
        <v>RépSimple</v>
      </c>
      <c r="G24" s="172" t="str">
        <f t="shared" ca="1" si="7"/>
        <v/>
      </c>
      <c r="H24" s="171">
        <f t="shared" ca="1" si="8"/>
        <v>1</v>
      </c>
      <c r="I24" t="str">
        <f t="shared" ca="1" si="5"/>
        <v/>
      </c>
    </row>
    <row r="25" spans="1:9" ht="15" customHeight="1">
      <c r="A25" s="172" t="str">
        <f t="shared" ca="1" si="0"/>
        <v>D.06</v>
      </c>
      <c r="B25" s="172" t="str">
        <f t="shared" ca="1" si="1"/>
        <v>D</v>
      </c>
      <c r="C25" s="172" t="str">
        <f t="shared" ca="1" si="2"/>
        <v>Axe 2</v>
      </c>
      <c r="D25" s="172">
        <f t="shared" ca="1" si="3"/>
        <v>1</v>
      </c>
      <c r="E25" t="str">
        <f t="shared" ca="1" si="6"/>
        <v/>
      </c>
      <c r="F25" s="172" t="str">
        <f t="shared" ca="1" si="4"/>
        <v>RépComplexe1</v>
      </c>
      <c r="G25" s="172" t="str">
        <f t="shared" ca="1" si="7"/>
        <v/>
      </c>
      <c r="H25" s="171">
        <f t="shared" ca="1" si="8"/>
        <v>1</v>
      </c>
      <c r="I25" t="str">
        <f t="shared" ca="1" si="5"/>
        <v/>
      </c>
    </row>
    <row r="26" spans="1:9" ht="15" customHeight="1">
      <c r="A26" s="172" t="str">
        <f t="shared" ca="1" si="0"/>
        <v>D.07</v>
      </c>
      <c r="B26" s="172" t="str">
        <f t="shared" ca="1" si="1"/>
        <v>D</v>
      </c>
      <c r="C26" s="172" t="str">
        <f t="shared" ca="1" si="2"/>
        <v>Axe 2</v>
      </c>
      <c r="D26" s="172">
        <f t="shared" ca="1" si="3"/>
        <v>1</v>
      </c>
      <c r="E26" t="str">
        <f t="shared" ca="1" si="6"/>
        <v/>
      </c>
      <c r="F26" s="172" t="str">
        <f t="shared" ca="1" si="4"/>
        <v>RépSimple</v>
      </c>
      <c r="G26" s="172" t="str">
        <f t="shared" ca="1" si="7"/>
        <v/>
      </c>
      <c r="H26" s="171">
        <f t="shared" ca="1" si="8"/>
        <v>1</v>
      </c>
      <c r="I26" t="str">
        <f t="shared" ca="1" si="5"/>
        <v/>
      </c>
    </row>
    <row r="27" spans="1:9" ht="15" customHeight="1">
      <c r="A27" s="172" t="str">
        <f t="shared" ca="1" si="0"/>
        <v>D.08</v>
      </c>
      <c r="B27" s="172" t="str">
        <f t="shared" ca="1" si="1"/>
        <v>D</v>
      </c>
      <c r="C27" s="172" t="str">
        <f t="shared" ca="1" si="2"/>
        <v>Axe 2</v>
      </c>
      <c r="D27" s="172">
        <f t="shared" ca="1" si="3"/>
        <v>1</v>
      </c>
      <c r="E27" t="str">
        <f t="shared" ca="1" si="6"/>
        <v/>
      </c>
      <c r="F27" s="172" t="str">
        <f t="shared" ca="1" si="4"/>
        <v>RépSimple</v>
      </c>
      <c r="G27" s="172" t="str">
        <f t="shared" ca="1" si="7"/>
        <v/>
      </c>
      <c r="H27" s="171">
        <f t="shared" ca="1" si="8"/>
        <v>1</v>
      </c>
      <c r="I27" t="str">
        <f t="shared" ca="1" si="5"/>
        <v/>
      </c>
    </row>
    <row r="28" spans="1:9" ht="15" customHeight="1">
      <c r="A28" s="172" t="str">
        <f t="shared" ca="1" si="0"/>
        <v>D.09</v>
      </c>
      <c r="B28" s="172" t="str">
        <f t="shared" ca="1" si="1"/>
        <v>D</v>
      </c>
      <c r="C28" s="172" t="str">
        <f t="shared" ca="1" si="2"/>
        <v>Axe 2</v>
      </c>
      <c r="D28" s="172">
        <f t="shared" ca="1" si="3"/>
        <v>1</v>
      </c>
      <c r="E28" t="str">
        <f t="shared" ca="1" si="6"/>
        <v/>
      </c>
      <c r="F28" s="172" t="str">
        <f t="shared" ca="1" si="4"/>
        <v>RépSimple</v>
      </c>
      <c r="G28" s="172" t="str">
        <f t="shared" ca="1" si="7"/>
        <v/>
      </c>
      <c r="H28" s="171">
        <f t="shared" ca="1" si="8"/>
        <v>1</v>
      </c>
      <c r="I28" t="str">
        <f t="shared" ca="1" si="5"/>
        <v/>
      </c>
    </row>
    <row r="29" spans="1:9" ht="15" customHeight="1">
      <c r="A29" s="172" t="str">
        <f t="shared" ca="1" si="0"/>
        <v>E.01</v>
      </c>
      <c r="B29" s="172" t="str">
        <f t="shared" ca="1" si="1"/>
        <v>E</v>
      </c>
      <c r="C29" s="172" t="str">
        <f t="shared" ca="1" si="2"/>
        <v>Axe 2</v>
      </c>
      <c r="D29" s="172">
        <f t="shared" ca="1" si="3"/>
        <v>1</v>
      </c>
      <c r="E29" t="str">
        <f t="shared" ca="1" si="6"/>
        <v/>
      </c>
      <c r="F29" s="172" t="str">
        <f t="shared" ca="1" si="4"/>
        <v>RépSimple</v>
      </c>
      <c r="G29" s="172" t="str">
        <f t="shared" ca="1" si="7"/>
        <v/>
      </c>
      <c r="H29" s="171">
        <f t="shared" ca="1" si="8"/>
        <v>1</v>
      </c>
      <c r="I29" t="str">
        <f t="shared" ca="1" si="5"/>
        <v/>
      </c>
    </row>
    <row r="30" spans="1:9" ht="15" customHeight="1">
      <c r="A30" s="172" t="str">
        <f t="shared" ca="1" si="0"/>
        <v>E.02</v>
      </c>
      <c r="B30" s="172" t="str">
        <f t="shared" ca="1" si="1"/>
        <v>E</v>
      </c>
      <c r="C30" s="172" t="str">
        <f t="shared" ca="1" si="2"/>
        <v>Axe 2</v>
      </c>
      <c r="D30" s="172">
        <f t="shared" ca="1" si="3"/>
        <v>1</v>
      </c>
      <c r="E30" t="str">
        <f t="shared" ca="1" si="6"/>
        <v/>
      </c>
      <c r="F30" s="172" t="str">
        <f t="shared" ca="1" si="4"/>
        <v>RépSimple</v>
      </c>
      <c r="G30" s="172" t="str">
        <f t="shared" ca="1" si="7"/>
        <v/>
      </c>
      <c r="H30" s="171">
        <f t="shared" ca="1" si="8"/>
        <v>1</v>
      </c>
      <c r="I30" t="str">
        <f t="shared" ca="1" si="5"/>
        <v/>
      </c>
    </row>
    <row r="31" spans="1:9" ht="15" customHeight="1">
      <c r="A31" s="172" t="str">
        <f t="shared" ca="1" si="0"/>
        <v>E.03</v>
      </c>
      <c r="B31" s="172" t="str">
        <f t="shared" ca="1" si="1"/>
        <v>E</v>
      </c>
      <c r="C31" s="172" t="str">
        <f t="shared" ca="1" si="2"/>
        <v>Axe 2</v>
      </c>
      <c r="D31" s="172">
        <f t="shared" ca="1" si="3"/>
        <v>1</v>
      </c>
      <c r="E31" t="str">
        <f t="shared" ca="1" si="6"/>
        <v/>
      </c>
      <c r="F31" s="172" t="str">
        <f t="shared" ca="1" si="4"/>
        <v>RépSimple</v>
      </c>
      <c r="G31" s="172" t="str">
        <f t="shared" ca="1" si="7"/>
        <v/>
      </c>
      <c r="H31" s="171">
        <f t="shared" ca="1" si="8"/>
        <v>1</v>
      </c>
      <c r="I31" t="str">
        <f t="shared" ca="1" si="5"/>
        <v/>
      </c>
    </row>
    <row r="32" spans="1:9" ht="15" customHeight="1">
      <c r="A32" s="172" t="str">
        <f t="shared" ca="1" si="0"/>
        <v>E.04</v>
      </c>
      <c r="B32" s="172" t="str">
        <f t="shared" ca="1" si="1"/>
        <v>E</v>
      </c>
      <c r="C32" s="172" t="str">
        <f t="shared" ca="1" si="2"/>
        <v>Axe 2</v>
      </c>
      <c r="D32" s="172">
        <f t="shared" ca="1" si="3"/>
        <v>1</v>
      </c>
      <c r="E32" t="str">
        <f t="shared" ca="1" si="6"/>
        <v/>
      </c>
      <c r="F32" s="172" t="str">
        <f t="shared" ca="1" si="4"/>
        <v>RépSimple</v>
      </c>
      <c r="G32" s="172" t="str">
        <f t="shared" ca="1" si="7"/>
        <v/>
      </c>
      <c r="H32" s="171">
        <f t="shared" ca="1" si="8"/>
        <v>1</v>
      </c>
      <c r="I32" t="str">
        <f t="shared" ca="1" si="5"/>
        <v/>
      </c>
    </row>
    <row r="33" spans="1:9" ht="15" customHeight="1">
      <c r="A33" s="172" t="str">
        <f t="shared" ca="1" si="0"/>
        <v>E.05</v>
      </c>
      <c r="B33" s="172" t="str">
        <f t="shared" ca="1" si="1"/>
        <v>E</v>
      </c>
      <c r="C33" s="172" t="str">
        <f t="shared" ca="1" si="2"/>
        <v>Axe 2</v>
      </c>
      <c r="D33" s="172">
        <f t="shared" ca="1" si="3"/>
        <v>1</v>
      </c>
      <c r="E33" t="str">
        <f t="shared" ca="1" si="6"/>
        <v/>
      </c>
      <c r="F33" s="172" t="str">
        <f t="shared" ca="1" si="4"/>
        <v>RépSimple</v>
      </c>
      <c r="G33" s="172" t="str">
        <f t="shared" ca="1" si="7"/>
        <v/>
      </c>
      <c r="H33" s="171">
        <f t="shared" ca="1" si="8"/>
        <v>1</v>
      </c>
      <c r="I33" t="str">
        <f t="shared" ca="1" si="5"/>
        <v/>
      </c>
    </row>
    <row r="34" spans="1:9" ht="15" customHeight="1">
      <c r="A34" s="172" t="str">
        <f t="shared" ref="A34:A61" ca="1" si="9">INDEX(OFFSET(RéfN4,,,,1),ROW()-ROW($A$1))</f>
        <v>E.06</v>
      </c>
      <c r="B34" s="172" t="str">
        <f t="shared" ref="B34:B61" ca="1" si="10">VLOOKUP(A34,RéfN4,2,FALSE)</f>
        <v>E</v>
      </c>
      <c r="C34" s="172" t="str">
        <f t="shared" ref="C34:C61" ca="1" si="11">IF(VLOOKUP(B34,RéfN3,2,FALSE)="","",VLOOKUP(B34,RéfN3,2,FALSE))</f>
        <v>Axe 2</v>
      </c>
      <c r="D34" s="172">
        <f t="shared" ref="D34:D61" ca="1" si="12">IF(ISERROR(VLOOKUP(C34,RéfN2,2,FALSE)),0,VLOOKUP(C34,RéfN2,2,FALSE))</f>
        <v>1</v>
      </c>
      <c r="E34" t="str">
        <f t="shared" ref="E34:E61" ca="1" si="13">IF(VLOOKUP($A34,INDIRECT(VLOOKUP($B34,RéfN3,4)),3,FALSE)="","",VLOOKUP($A34,INDIRECT(VLOOKUP($B34,RéfN3,4)),3,FALSE))</f>
        <v/>
      </c>
      <c r="F34" s="172" t="str">
        <f t="shared" ref="F34:F61" ca="1" si="14">VLOOKUP(A34,RéfN4,4,FALSE)</f>
        <v>RépSimple</v>
      </c>
      <c r="G34" s="172" t="str">
        <f t="shared" ca="1" si="7"/>
        <v/>
      </c>
      <c r="H34" s="171">
        <f t="shared" ca="1" si="8"/>
        <v>1</v>
      </c>
      <c r="I34" t="str">
        <f t="shared" ref="I34:I61" ca="1" si="15">IF(VLOOKUP($A34,INDIRECT(VLOOKUP($B34,RéfN3,4)),4,FALSE)="","",VLOOKUP($A34,INDIRECT(VLOOKUP($B34,RéfN3,4)),4,FALSE))</f>
        <v/>
      </c>
    </row>
    <row r="35" spans="1:9" ht="15" customHeight="1">
      <c r="A35" s="172" t="str">
        <f t="shared" ca="1" si="9"/>
        <v>E.07</v>
      </c>
      <c r="B35" s="172" t="str">
        <f t="shared" ca="1" si="10"/>
        <v>E</v>
      </c>
      <c r="C35" s="172" t="str">
        <f t="shared" ca="1" si="11"/>
        <v>Axe 2</v>
      </c>
      <c r="D35" s="172">
        <f t="shared" ca="1" si="12"/>
        <v>1</v>
      </c>
      <c r="E35" t="str">
        <f t="shared" ca="1" si="13"/>
        <v/>
      </c>
      <c r="F35" s="172" t="str">
        <f t="shared" ca="1" si="14"/>
        <v>RépSimple</v>
      </c>
      <c r="G35" s="172" t="str">
        <f t="shared" ca="1" si="7"/>
        <v/>
      </c>
      <c r="H35" s="171">
        <f t="shared" ca="1" si="8"/>
        <v>1</v>
      </c>
      <c r="I35" t="str">
        <f t="shared" ca="1" si="15"/>
        <v/>
      </c>
    </row>
    <row r="36" spans="1:9" ht="15" customHeight="1">
      <c r="A36" s="172" t="str">
        <f t="shared" ca="1" si="9"/>
        <v>E.08</v>
      </c>
      <c r="B36" s="172" t="str">
        <f t="shared" ca="1" si="10"/>
        <v>E</v>
      </c>
      <c r="C36" s="172" t="str">
        <f t="shared" ca="1" si="11"/>
        <v>Axe 2</v>
      </c>
      <c r="D36" s="172">
        <f t="shared" ca="1" si="12"/>
        <v>1</v>
      </c>
      <c r="E36" t="str">
        <f t="shared" ca="1" si="13"/>
        <v/>
      </c>
      <c r="F36" s="172" t="str">
        <f t="shared" ca="1" si="14"/>
        <v>RépSimple</v>
      </c>
      <c r="G36" s="172" t="str">
        <f t="shared" ca="1" si="7"/>
        <v/>
      </c>
      <c r="H36" s="171">
        <f t="shared" ca="1" si="8"/>
        <v>1</v>
      </c>
      <c r="I36" t="str">
        <f t="shared" ca="1" si="15"/>
        <v/>
      </c>
    </row>
    <row r="37" spans="1:9" ht="15" customHeight="1">
      <c r="A37" s="172" t="str">
        <f t="shared" ca="1" si="9"/>
        <v>E.09</v>
      </c>
      <c r="B37" s="172" t="str">
        <f t="shared" ca="1" si="10"/>
        <v>E</v>
      </c>
      <c r="C37" s="172" t="str">
        <f t="shared" ca="1" si="11"/>
        <v>Axe 2</v>
      </c>
      <c r="D37" s="172">
        <f t="shared" ca="1" si="12"/>
        <v>1</v>
      </c>
      <c r="E37" t="str">
        <f t="shared" ca="1" si="13"/>
        <v/>
      </c>
      <c r="F37" s="172" t="str">
        <f t="shared" ca="1" si="14"/>
        <v>RépComplexe1</v>
      </c>
      <c r="G37" s="172" t="str">
        <f t="shared" ca="1" si="7"/>
        <v/>
      </c>
      <c r="H37" s="171">
        <f t="shared" ca="1" si="8"/>
        <v>1</v>
      </c>
      <c r="I37" t="str">
        <f t="shared" ca="1" si="15"/>
        <v/>
      </c>
    </row>
    <row r="38" spans="1:9" ht="15" customHeight="1">
      <c r="A38" s="172" t="str">
        <f t="shared" ca="1" si="9"/>
        <v>E.10</v>
      </c>
      <c r="B38" s="172" t="str">
        <f t="shared" ca="1" si="10"/>
        <v>E</v>
      </c>
      <c r="C38" s="172" t="str">
        <f t="shared" ca="1" si="11"/>
        <v>Axe 2</v>
      </c>
      <c r="D38" s="172">
        <f t="shared" ca="1" si="12"/>
        <v>1</v>
      </c>
      <c r="E38" t="str">
        <f t="shared" ca="1" si="13"/>
        <v/>
      </c>
      <c r="F38" s="172" t="str">
        <f t="shared" ca="1" si="14"/>
        <v>RépSimple</v>
      </c>
      <c r="G38" s="172" t="str">
        <f t="shared" ca="1" si="7"/>
        <v/>
      </c>
      <c r="H38" s="171">
        <f t="shared" ca="1" si="8"/>
        <v>1</v>
      </c>
      <c r="I38" t="str">
        <f t="shared" ca="1" si="15"/>
        <v/>
      </c>
    </row>
    <row r="39" spans="1:9" ht="15" customHeight="1">
      <c r="A39" s="172" t="str">
        <f t="shared" ca="1" si="9"/>
        <v>F.01</v>
      </c>
      <c r="B39" s="172" t="str">
        <f t="shared" ca="1" si="10"/>
        <v>F</v>
      </c>
      <c r="C39" s="172" t="str">
        <f t="shared" ca="1" si="11"/>
        <v>Axe 2</v>
      </c>
      <c r="D39" s="172">
        <f t="shared" ca="1" si="12"/>
        <v>1</v>
      </c>
      <c r="E39" t="str">
        <f t="shared" ca="1" si="13"/>
        <v/>
      </c>
      <c r="F39" s="172" t="str">
        <f t="shared" ca="1" si="14"/>
        <v>RépSimple</v>
      </c>
      <c r="G39" s="172" t="str">
        <f t="shared" ca="1" si="7"/>
        <v/>
      </c>
      <c r="H39" s="171">
        <f t="shared" ca="1" si="8"/>
        <v>1</v>
      </c>
      <c r="I39" t="str">
        <f t="shared" ca="1" si="15"/>
        <v/>
      </c>
    </row>
    <row r="40" spans="1:9" ht="15" customHeight="1">
      <c r="A40" s="172" t="str">
        <f t="shared" ca="1" si="9"/>
        <v>F.02</v>
      </c>
      <c r="B40" s="172" t="str">
        <f t="shared" ca="1" si="10"/>
        <v>F</v>
      </c>
      <c r="C40" s="172" t="str">
        <f t="shared" ca="1" si="11"/>
        <v>Axe 2</v>
      </c>
      <c r="D40" s="172">
        <f t="shared" ca="1" si="12"/>
        <v>1</v>
      </c>
      <c r="E40" t="str">
        <f t="shared" ca="1" si="13"/>
        <v/>
      </c>
      <c r="F40" s="172" t="str">
        <f t="shared" ca="1" si="14"/>
        <v>RépComplexe1</v>
      </c>
      <c r="G40" s="172" t="str">
        <f t="shared" ca="1" si="7"/>
        <v/>
      </c>
      <c r="H40" s="171">
        <f t="shared" ca="1" si="8"/>
        <v>1</v>
      </c>
      <c r="I40" t="str">
        <f t="shared" ca="1" si="15"/>
        <v/>
      </c>
    </row>
    <row r="41" spans="1:9" ht="15" customHeight="1">
      <c r="A41" s="172" t="str">
        <f t="shared" ca="1" si="9"/>
        <v>F.03</v>
      </c>
      <c r="B41" s="172" t="str">
        <f t="shared" ca="1" si="10"/>
        <v>F</v>
      </c>
      <c r="C41" s="172" t="str">
        <f t="shared" ca="1" si="11"/>
        <v>Axe 2</v>
      </c>
      <c r="D41" s="172">
        <f t="shared" ca="1" si="12"/>
        <v>1</v>
      </c>
      <c r="E41" t="str">
        <f t="shared" ca="1" si="13"/>
        <v/>
      </c>
      <c r="F41" s="172" t="str">
        <f t="shared" ca="1" si="14"/>
        <v>RépComplexe1</v>
      </c>
      <c r="G41" s="172" t="str">
        <f t="shared" ca="1" si="7"/>
        <v/>
      </c>
      <c r="H41" s="171">
        <f t="shared" ca="1" si="8"/>
        <v>1</v>
      </c>
      <c r="I41" t="str">
        <f t="shared" ca="1" si="15"/>
        <v/>
      </c>
    </row>
    <row r="42" spans="1:9" ht="15" customHeight="1">
      <c r="A42" s="172" t="str">
        <f t="shared" ca="1" si="9"/>
        <v>F.04</v>
      </c>
      <c r="B42" s="172" t="str">
        <f t="shared" ca="1" si="10"/>
        <v>F</v>
      </c>
      <c r="C42" s="172" t="str">
        <f t="shared" ca="1" si="11"/>
        <v>Axe 2</v>
      </c>
      <c r="D42" s="172">
        <f t="shared" ca="1" si="12"/>
        <v>1</v>
      </c>
      <c r="E42" t="str">
        <f t="shared" ca="1" si="13"/>
        <v/>
      </c>
      <c r="F42" s="172" t="str">
        <f t="shared" ca="1" si="14"/>
        <v>RépSimple</v>
      </c>
      <c r="G42" s="172" t="str">
        <f t="shared" ca="1" si="7"/>
        <v/>
      </c>
      <c r="H42" s="171">
        <f t="shared" ca="1" si="8"/>
        <v>1</v>
      </c>
      <c r="I42" t="str">
        <f t="shared" ca="1" si="15"/>
        <v/>
      </c>
    </row>
    <row r="43" spans="1:9" ht="15" customHeight="1">
      <c r="A43" s="172" t="str">
        <f t="shared" ca="1" si="9"/>
        <v>F.05</v>
      </c>
      <c r="B43" s="172" t="str">
        <f t="shared" ca="1" si="10"/>
        <v>F</v>
      </c>
      <c r="C43" s="172" t="str">
        <f t="shared" ca="1" si="11"/>
        <v>Axe 2</v>
      </c>
      <c r="D43" s="172">
        <f t="shared" ca="1" si="12"/>
        <v>1</v>
      </c>
      <c r="E43" t="str">
        <f t="shared" ca="1" si="13"/>
        <v/>
      </c>
      <c r="F43" s="172" t="str">
        <f t="shared" ca="1" si="14"/>
        <v>RépSimple</v>
      </c>
      <c r="G43" s="172" t="str">
        <f t="shared" ca="1" si="7"/>
        <v/>
      </c>
      <c r="H43" s="171">
        <f t="shared" ca="1" si="8"/>
        <v>1</v>
      </c>
      <c r="I43" t="str">
        <f t="shared" ca="1" si="15"/>
        <v/>
      </c>
    </row>
    <row r="44" spans="1:9" ht="15" customHeight="1">
      <c r="A44" s="172" t="str">
        <f t="shared" ca="1" si="9"/>
        <v>F.06</v>
      </c>
      <c r="B44" s="172" t="str">
        <f t="shared" ca="1" si="10"/>
        <v>F</v>
      </c>
      <c r="C44" s="172" t="str">
        <f t="shared" ca="1" si="11"/>
        <v>Axe 2</v>
      </c>
      <c r="D44" s="172">
        <f t="shared" ca="1" si="12"/>
        <v>1</v>
      </c>
      <c r="E44" t="str">
        <f t="shared" ca="1" si="13"/>
        <v/>
      </c>
      <c r="F44" s="172" t="str">
        <f t="shared" ca="1" si="14"/>
        <v>RépSimple</v>
      </c>
      <c r="G44" s="172" t="str">
        <f t="shared" ca="1" si="7"/>
        <v/>
      </c>
      <c r="H44" s="171">
        <f t="shared" ca="1" si="8"/>
        <v>1</v>
      </c>
      <c r="I44" t="str">
        <f t="shared" ca="1" si="15"/>
        <v/>
      </c>
    </row>
    <row r="45" spans="1:9" ht="15" customHeight="1">
      <c r="A45" s="172" t="str">
        <f t="shared" ca="1" si="9"/>
        <v>F.07</v>
      </c>
      <c r="B45" s="172" t="str">
        <f t="shared" ca="1" si="10"/>
        <v>F</v>
      </c>
      <c r="C45" s="172" t="str">
        <f t="shared" ca="1" si="11"/>
        <v>Axe 2</v>
      </c>
      <c r="D45" s="172">
        <f t="shared" ca="1" si="12"/>
        <v>1</v>
      </c>
      <c r="E45" t="str">
        <f t="shared" ca="1" si="13"/>
        <v/>
      </c>
      <c r="F45" s="172" t="str">
        <f t="shared" ca="1" si="14"/>
        <v>RépSimple</v>
      </c>
      <c r="G45" s="172" t="str">
        <f t="shared" ca="1" si="7"/>
        <v/>
      </c>
      <c r="H45" s="171">
        <f t="shared" ca="1" si="8"/>
        <v>1</v>
      </c>
      <c r="I45" t="str">
        <f t="shared" ca="1" si="15"/>
        <v/>
      </c>
    </row>
    <row r="46" spans="1:9" ht="15" customHeight="1">
      <c r="A46" s="172" t="str">
        <f t="shared" ca="1" si="9"/>
        <v>F.08</v>
      </c>
      <c r="B46" s="172" t="str">
        <f t="shared" ca="1" si="10"/>
        <v>F</v>
      </c>
      <c r="C46" s="172" t="str">
        <f t="shared" ca="1" si="11"/>
        <v>Axe 2</v>
      </c>
      <c r="D46" s="172">
        <f t="shared" ca="1" si="12"/>
        <v>1</v>
      </c>
      <c r="E46" t="str">
        <f t="shared" ca="1" si="13"/>
        <v/>
      </c>
      <c r="F46" s="172" t="str">
        <f t="shared" ca="1" si="14"/>
        <v>RépSimple</v>
      </c>
      <c r="G46" s="172" t="str">
        <f t="shared" ca="1" si="7"/>
        <v/>
      </c>
      <c r="H46" s="171">
        <f t="shared" ca="1" si="8"/>
        <v>1</v>
      </c>
      <c r="I46" t="str">
        <f t="shared" ca="1" si="15"/>
        <v/>
      </c>
    </row>
    <row r="47" spans="1:9" ht="15" customHeight="1">
      <c r="A47" s="172" t="str">
        <f ca="1">INDEX(OFFSET(RéfN4,,,,1),ROW()-ROW($A$1))</f>
        <v>F.09</v>
      </c>
      <c r="B47" s="172" t="str">
        <f t="shared" ca="1" si="10"/>
        <v>F</v>
      </c>
      <c r="C47" s="172" t="str">
        <f t="shared" ca="1" si="11"/>
        <v>Axe 2</v>
      </c>
      <c r="D47" s="172">
        <f t="shared" ca="1" si="12"/>
        <v>1</v>
      </c>
      <c r="E47" t="str">
        <f t="shared" ca="1" si="13"/>
        <v/>
      </c>
      <c r="F47" s="172" t="str">
        <f t="shared" ca="1" si="14"/>
        <v>RépSimple</v>
      </c>
      <c r="G47" s="172" t="str">
        <f t="shared" ca="1" si="7"/>
        <v/>
      </c>
      <c r="H47" s="171">
        <f t="shared" ca="1" si="8"/>
        <v>1</v>
      </c>
      <c r="I47" t="str">
        <f t="shared" ca="1" si="15"/>
        <v/>
      </c>
    </row>
    <row r="48" spans="1:9" ht="15" customHeight="1">
      <c r="A48" s="172" t="str">
        <f ca="1">INDEX(OFFSET(RéfN4,,,,1),ROW()-ROW($A$1))</f>
        <v>F.10</v>
      </c>
      <c r="B48" s="172" t="str">
        <f t="shared" ca="1" si="10"/>
        <v>F</v>
      </c>
      <c r="C48" s="172" t="str">
        <f t="shared" ca="1" si="11"/>
        <v>Axe 2</v>
      </c>
      <c r="D48" s="172">
        <f t="shared" ca="1" si="12"/>
        <v>1</v>
      </c>
      <c r="E48" t="str">
        <f t="shared" ca="1" si="13"/>
        <v/>
      </c>
      <c r="F48" s="172" t="str">
        <f t="shared" ca="1" si="14"/>
        <v>RépSimple</v>
      </c>
      <c r="G48" s="172" t="str">
        <f t="shared" ca="1" si="7"/>
        <v/>
      </c>
      <c r="H48" s="171">
        <f t="shared" ca="1" si="8"/>
        <v>1</v>
      </c>
      <c r="I48" t="str">
        <f t="shared" ca="1" si="15"/>
        <v/>
      </c>
    </row>
    <row r="49" spans="1:9" ht="15" customHeight="1">
      <c r="A49" s="172" t="str">
        <f t="shared" ca="1" si="9"/>
        <v>F.11</v>
      </c>
      <c r="B49" s="172" t="str">
        <f t="shared" ca="1" si="10"/>
        <v>F</v>
      </c>
      <c r="C49" s="172" t="str">
        <f t="shared" ca="1" si="11"/>
        <v>Axe 2</v>
      </c>
      <c r="D49" s="172">
        <f t="shared" ca="1" si="12"/>
        <v>1</v>
      </c>
      <c r="E49" t="str">
        <f t="shared" ca="1" si="13"/>
        <v/>
      </c>
      <c r="F49" s="172" t="str">
        <f t="shared" ca="1" si="14"/>
        <v>RépSimple</v>
      </c>
      <c r="G49" s="172" t="str">
        <f t="shared" ca="1" si="7"/>
        <v/>
      </c>
      <c r="H49" s="171">
        <f t="shared" ca="1" si="8"/>
        <v>1</v>
      </c>
      <c r="I49" t="str">
        <f t="shared" ca="1" si="15"/>
        <v/>
      </c>
    </row>
    <row r="50" spans="1:9" ht="15" customHeight="1">
      <c r="A50" s="172" t="str">
        <f t="shared" ca="1" si="9"/>
        <v>F.12</v>
      </c>
      <c r="B50" s="172" t="str">
        <f t="shared" ca="1" si="10"/>
        <v>F</v>
      </c>
      <c r="C50" s="172" t="str">
        <f t="shared" ca="1" si="11"/>
        <v>Axe 2</v>
      </c>
      <c r="D50" s="172">
        <f t="shared" ca="1" si="12"/>
        <v>1</v>
      </c>
      <c r="E50" t="str">
        <f t="shared" ca="1" si="13"/>
        <v/>
      </c>
      <c r="F50" s="172" t="str">
        <f t="shared" ca="1" si="14"/>
        <v>RépSimple</v>
      </c>
      <c r="G50" s="172" t="str">
        <f t="shared" ca="1" si="7"/>
        <v/>
      </c>
      <c r="H50" s="171">
        <f t="shared" ca="1" si="8"/>
        <v>1</v>
      </c>
      <c r="I50" t="str">
        <f t="shared" ca="1" si="15"/>
        <v/>
      </c>
    </row>
    <row r="51" spans="1:9" ht="15" customHeight="1">
      <c r="A51" s="172" t="str">
        <f t="shared" ca="1" si="9"/>
        <v>F.13</v>
      </c>
      <c r="B51" s="172" t="str">
        <f t="shared" ca="1" si="10"/>
        <v>F</v>
      </c>
      <c r="C51" s="172" t="str">
        <f t="shared" ca="1" si="11"/>
        <v>Axe 2</v>
      </c>
      <c r="D51" s="172">
        <f t="shared" ca="1" si="12"/>
        <v>1</v>
      </c>
      <c r="E51" t="str">
        <f t="shared" ca="1" si="13"/>
        <v/>
      </c>
      <c r="F51" s="172" t="str">
        <f t="shared" ca="1" si="14"/>
        <v>RépSimple</v>
      </c>
      <c r="G51" s="172" t="str">
        <f t="shared" ca="1" si="7"/>
        <v/>
      </c>
      <c r="H51" s="171">
        <f t="shared" ca="1" si="8"/>
        <v>1</v>
      </c>
      <c r="I51" t="str">
        <f t="shared" ca="1" si="15"/>
        <v/>
      </c>
    </row>
    <row r="52" spans="1:9" ht="15" customHeight="1">
      <c r="A52" s="172" t="str">
        <f t="shared" ca="1" si="9"/>
        <v>G.01</v>
      </c>
      <c r="B52" s="172" t="str">
        <f t="shared" ca="1" si="10"/>
        <v>G</v>
      </c>
      <c r="C52" s="172" t="str">
        <f t="shared" ca="1" si="11"/>
        <v>Axe 3</v>
      </c>
      <c r="D52" s="172">
        <f t="shared" ca="1" si="12"/>
        <v>1</v>
      </c>
      <c r="E52" t="str">
        <f t="shared" ca="1" si="13"/>
        <v/>
      </c>
      <c r="F52" s="172" t="str">
        <f t="shared" ca="1" si="14"/>
        <v>RépSimple</v>
      </c>
      <c r="G52" s="172" t="str">
        <f t="shared" ca="1" si="7"/>
        <v/>
      </c>
      <c r="H52" s="171">
        <f t="shared" ca="1" si="8"/>
        <v>1</v>
      </c>
      <c r="I52" t="str">
        <f t="shared" ca="1" si="15"/>
        <v/>
      </c>
    </row>
    <row r="53" spans="1:9" ht="15" customHeight="1">
      <c r="A53" s="172" t="str">
        <f t="shared" ca="1" si="9"/>
        <v>G.02</v>
      </c>
      <c r="B53" s="172" t="str">
        <f t="shared" ca="1" si="10"/>
        <v>G</v>
      </c>
      <c r="C53" s="172" t="str">
        <f t="shared" ca="1" si="11"/>
        <v>Axe 3</v>
      </c>
      <c r="D53" s="172">
        <f t="shared" ca="1" si="12"/>
        <v>1</v>
      </c>
      <c r="E53" t="str">
        <f t="shared" ca="1" si="13"/>
        <v/>
      </c>
      <c r="F53" s="172" t="str">
        <f t="shared" ca="1" si="14"/>
        <v>RépComplexe1</v>
      </c>
      <c r="G53" s="172" t="str">
        <f t="shared" ca="1" si="7"/>
        <v/>
      </c>
      <c r="H53" s="171">
        <f t="shared" ca="1" si="8"/>
        <v>1</v>
      </c>
      <c r="I53" t="str">
        <f t="shared" ca="1" si="15"/>
        <v/>
      </c>
    </row>
    <row r="54" spans="1:9" ht="15" customHeight="1">
      <c r="A54" s="172" t="str">
        <f t="shared" ca="1" si="9"/>
        <v>G.03</v>
      </c>
      <c r="B54" s="172" t="str">
        <f t="shared" ca="1" si="10"/>
        <v>G</v>
      </c>
      <c r="C54" s="172" t="str">
        <f t="shared" ca="1" si="11"/>
        <v>Axe 3</v>
      </c>
      <c r="D54" s="172">
        <f t="shared" ca="1" si="12"/>
        <v>1</v>
      </c>
      <c r="E54" t="str">
        <f t="shared" ca="1" si="13"/>
        <v/>
      </c>
      <c r="F54" s="172" t="str">
        <f t="shared" ca="1" si="14"/>
        <v>RépComplexe1</v>
      </c>
      <c r="G54" s="172" t="str">
        <f t="shared" ca="1" si="7"/>
        <v/>
      </c>
      <c r="H54" s="171">
        <f t="shared" ca="1" si="8"/>
        <v>1</v>
      </c>
      <c r="I54" t="str">
        <f t="shared" ca="1" si="15"/>
        <v/>
      </c>
    </row>
    <row r="55" spans="1:9" ht="15" customHeight="1">
      <c r="A55" s="172" t="str">
        <f t="shared" ca="1" si="9"/>
        <v>G.04</v>
      </c>
      <c r="B55" s="172" t="str">
        <f t="shared" ca="1" si="10"/>
        <v>G</v>
      </c>
      <c r="C55" s="172" t="str">
        <f t="shared" ca="1" si="11"/>
        <v>Axe 3</v>
      </c>
      <c r="D55" s="172">
        <f t="shared" ca="1" si="12"/>
        <v>1</v>
      </c>
      <c r="E55" t="str">
        <f t="shared" ca="1" si="13"/>
        <v/>
      </c>
      <c r="F55" s="172" t="str">
        <f t="shared" ca="1" si="14"/>
        <v>RépComplexe1</v>
      </c>
      <c r="G55" s="172" t="str">
        <f t="shared" ca="1" si="7"/>
        <v/>
      </c>
      <c r="H55" s="171">
        <f t="shared" ca="1" si="8"/>
        <v>1</v>
      </c>
      <c r="I55" t="str">
        <f t="shared" ca="1" si="15"/>
        <v/>
      </c>
    </row>
    <row r="56" spans="1:9" ht="15" customHeight="1">
      <c r="A56" s="172" t="str">
        <f t="shared" ca="1" si="9"/>
        <v>G.05</v>
      </c>
      <c r="B56" s="172" t="str">
        <f t="shared" ca="1" si="10"/>
        <v>G</v>
      </c>
      <c r="C56" s="172" t="str">
        <f t="shared" ca="1" si="11"/>
        <v>Axe 3</v>
      </c>
      <c r="D56" s="172">
        <f t="shared" ca="1" si="12"/>
        <v>1</v>
      </c>
      <c r="E56" t="str">
        <f t="shared" ca="1" si="13"/>
        <v/>
      </c>
      <c r="F56" s="172" t="str">
        <f t="shared" ca="1" si="14"/>
        <v>RépComplexe1</v>
      </c>
      <c r="G56" s="172" t="str">
        <f t="shared" ca="1" si="7"/>
        <v/>
      </c>
      <c r="H56" s="171">
        <f t="shared" ca="1" si="8"/>
        <v>1</v>
      </c>
      <c r="I56" t="str">
        <f t="shared" ca="1" si="15"/>
        <v/>
      </c>
    </row>
    <row r="57" spans="1:9" ht="15" customHeight="1">
      <c r="A57" s="172" t="str">
        <f t="shared" ca="1" si="9"/>
        <v>G.06</v>
      </c>
      <c r="B57" s="172" t="str">
        <f t="shared" ca="1" si="10"/>
        <v>G</v>
      </c>
      <c r="C57" s="172" t="str">
        <f t="shared" ca="1" si="11"/>
        <v>Axe 3</v>
      </c>
      <c r="D57" s="172">
        <f t="shared" ca="1" si="12"/>
        <v>1</v>
      </c>
      <c r="E57" t="str">
        <f t="shared" ca="1" si="13"/>
        <v/>
      </c>
      <c r="F57" s="172" t="str">
        <f t="shared" ca="1" si="14"/>
        <v>RépSimple</v>
      </c>
      <c r="G57" s="172" t="str">
        <f t="shared" ca="1" si="7"/>
        <v/>
      </c>
      <c r="H57" s="171">
        <f t="shared" ca="1" si="8"/>
        <v>1</v>
      </c>
      <c r="I57" t="str">
        <f t="shared" ca="1" si="15"/>
        <v/>
      </c>
    </row>
    <row r="58" spans="1:9" ht="15" customHeight="1">
      <c r="A58" s="172" t="str">
        <f t="shared" ca="1" si="9"/>
        <v>G.07</v>
      </c>
      <c r="B58" s="172" t="str">
        <f t="shared" ca="1" si="10"/>
        <v>G</v>
      </c>
      <c r="C58" s="172" t="str">
        <f t="shared" ca="1" si="11"/>
        <v>Axe 3</v>
      </c>
      <c r="D58" s="172">
        <f t="shared" ca="1" si="12"/>
        <v>1</v>
      </c>
      <c r="E58" t="str">
        <f t="shared" ca="1" si="13"/>
        <v/>
      </c>
      <c r="F58" s="172" t="str">
        <f t="shared" ca="1" si="14"/>
        <v>RépSimple</v>
      </c>
      <c r="G58" s="172" t="str">
        <f t="shared" ca="1" si="7"/>
        <v/>
      </c>
      <c r="H58" s="171">
        <f t="shared" ca="1" si="8"/>
        <v>1</v>
      </c>
      <c r="I58" t="str">
        <f t="shared" ca="1" si="15"/>
        <v/>
      </c>
    </row>
    <row r="59" spans="1:9" ht="15" customHeight="1">
      <c r="A59" s="172" t="str">
        <f t="shared" ca="1" si="9"/>
        <v>G.08</v>
      </c>
      <c r="B59" s="172" t="str">
        <f t="shared" ca="1" si="10"/>
        <v>G</v>
      </c>
      <c r="C59" s="172" t="str">
        <f t="shared" ca="1" si="11"/>
        <v>Axe 3</v>
      </c>
      <c r="D59" s="172">
        <f t="shared" ca="1" si="12"/>
        <v>1</v>
      </c>
      <c r="E59" t="str">
        <f t="shared" ca="1" si="13"/>
        <v/>
      </c>
      <c r="F59" s="172" t="str">
        <f t="shared" ca="1" si="14"/>
        <v>RépSimple</v>
      </c>
      <c r="G59" s="172" t="str">
        <f t="shared" ca="1" si="7"/>
        <v/>
      </c>
      <c r="H59" s="171">
        <f t="shared" ca="1" si="8"/>
        <v>1</v>
      </c>
      <c r="I59" t="str">
        <f t="shared" ca="1" si="15"/>
        <v/>
      </c>
    </row>
    <row r="60" spans="1:9" ht="15" customHeight="1">
      <c r="A60" s="172" t="str">
        <f t="shared" ca="1" si="9"/>
        <v>G.09</v>
      </c>
      <c r="B60" s="172" t="str">
        <f t="shared" ca="1" si="10"/>
        <v>G</v>
      </c>
      <c r="C60" s="172" t="str">
        <f t="shared" ca="1" si="11"/>
        <v>Axe 3</v>
      </c>
      <c r="D60" s="172">
        <f t="shared" ca="1" si="12"/>
        <v>1</v>
      </c>
      <c r="E60" t="str">
        <f t="shared" ca="1" si="13"/>
        <v/>
      </c>
      <c r="F60" s="172" t="str">
        <f t="shared" ca="1" si="14"/>
        <v>RépSimple</v>
      </c>
      <c r="G60" s="172" t="str">
        <f t="shared" ca="1" si="7"/>
        <v/>
      </c>
      <c r="H60" s="171">
        <f t="shared" ca="1" si="8"/>
        <v>1</v>
      </c>
      <c r="I60" t="str">
        <f t="shared" ca="1" si="15"/>
        <v/>
      </c>
    </row>
    <row r="61" spans="1:9" ht="15" customHeight="1">
      <c r="A61" s="172" t="str">
        <f t="shared" ca="1" si="9"/>
        <v>G.10</v>
      </c>
      <c r="B61" s="172" t="str">
        <f t="shared" ca="1" si="10"/>
        <v>G</v>
      </c>
      <c r="C61" s="172" t="str">
        <f t="shared" ca="1" si="11"/>
        <v>Axe 3</v>
      </c>
      <c r="D61" s="172">
        <f t="shared" ca="1" si="12"/>
        <v>1</v>
      </c>
      <c r="E61" t="str">
        <f t="shared" ca="1" si="13"/>
        <v/>
      </c>
      <c r="F61" s="172" t="str">
        <f t="shared" ca="1" si="14"/>
        <v>RépSimple</v>
      </c>
      <c r="G61" s="172" t="str">
        <f t="shared" ca="1" si="7"/>
        <v/>
      </c>
      <c r="H61" s="171">
        <f t="shared" ca="1" si="8"/>
        <v>1</v>
      </c>
      <c r="I61" t="str">
        <f t="shared" ca="1" si="15"/>
        <v/>
      </c>
    </row>
    <row r="62" spans="1:9" ht="15" customHeight="1">
      <c r="A62" s="172" t="str">
        <f t="shared" ref="A62:A93" ca="1" si="16">INDEX(OFFSET(RéfN4,,,,1),ROW()-ROW($A$1))</f>
        <v>G.11</v>
      </c>
      <c r="B62" s="172" t="str">
        <f t="shared" ref="B62:B93" ca="1" si="17">VLOOKUP(A62,RéfN4,2,FALSE)</f>
        <v>G</v>
      </c>
      <c r="C62" s="172" t="str">
        <f t="shared" ref="C62:C93" ca="1" si="18">IF(VLOOKUP(B62,RéfN3,2,FALSE)="","",VLOOKUP(B62,RéfN3,2,FALSE))</f>
        <v>Axe 3</v>
      </c>
      <c r="D62" s="172">
        <f t="shared" ref="D62:D93" ca="1" si="19">IF(ISERROR(VLOOKUP(C62,RéfN2,2,FALSE)),0,VLOOKUP(C62,RéfN2,2,FALSE))</f>
        <v>1</v>
      </c>
      <c r="E62" t="str">
        <f t="shared" ref="E62:E93" ca="1" si="20">IF(VLOOKUP($A62,INDIRECT(VLOOKUP($B62,RéfN3,4)),3,FALSE)="","",VLOOKUP($A62,INDIRECT(VLOOKUP($B62,RéfN3,4)),3,FALSE))</f>
        <v/>
      </c>
      <c r="F62" s="172" t="str">
        <f t="shared" ref="F62:F93" ca="1" si="21">VLOOKUP(A62,RéfN4,4,FALSE)</f>
        <v>RépSimple</v>
      </c>
      <c r="G62" s="172" t="str">
        <f t="shared" ca="1" si="7"/>
        <v/>
      </c>
      <c r="H62" s="171">
        <f t="shared" ca="1" si="8"/>
        <v>1</v>
      </c>
      <c r="I62" t="str">
        <f t="shared" ref="I62:I93" ca="1" si="22">IF(VLOOKUP($A62,INDIRECT(VLOOKUP($B62,RéfN3,4)),4,FALSE)="","",VLOOKUP($A62,INDIRECT(VLOOKUP($B62,RéfN3,4)),4,FALSE))</f>
        <v/>
      </c>
    </row>
    <row r="63" spans="1:9" ht="15" customHeight="1">
      <c r="A63" s="172" t="str">
        <f t="shared" ca="1" si="16"/>
        <v>G.12</v>
      </c>
      <c r="B63" s="172" t="str">
        <f t="shared" ca="1" si="17"/>
        <v>G</v>
      </c>
      <c r="C63" s="172" t="str">
        <f t="shared" ca="1" si="18"/>
        <v>Axe 3</v>
      </c>
      <c r="D63" s="172">
        <f t="shared" ca="1" si="19"/>
        <v>1</v>
      </c>
      <c r="E63" t="str">
        <f t="shared" ca="1" si="20"/>
        <v/>
      </c>
      <c r="F63" s="172" t="str">
        <f t="shared" ca="1" si="21"/>
        <v>RépSimple</v>
      </c>
      <c r="G63" s="172" t="str">
        <f t="shared" ref="G63:G126" ca="1" si="23">IF(OR(ISERROR(VLOOKUP(E63,INDIRECT(F63),2,FALSE)),ISBLANK(VLOOKUP(E63,INDIRECT(F63),2,FALSE))),"",VLOOKUP(E63,INDIRECT(F63),2,FALSE))</f>
        <v/>
      </c>
      <c r="H63" s="171">
        <f t="shared" ref="H63:H126" ca="1" si="24">MAX(OFFSET(INDIRECT(F63),,1,,1))</f>
        <v>1</v>
      </c>
      <c r="I63" t="str">
        <f t="shared" ca="1" si="22"/>
        <v/>
      </c>
    </row>
    <row r="64" spans="1:9" ht="15" customHeight="1">
      <c r="A64" s="172" t="str">
        <f t="shared" ca="1" si="16"/>
        <v>G.13</v>
      </c>
      <c r="B64" s="172" t="str">
        <f t="shared" ca="1" si="17"/>
        <v>G</v>
      </c>
      <c r="C64" s="172" t="str">
        <f t="shared" ca="1" si="18"/>
        <v>Axe 3</v>
      </c>
      <c r="D64" s="172">
        <f t="shared" ca="1" si="19"/>
        <v>1</v>
      </c>
      <c r="E64" t="str">
        <f t="shared" ca="1" si="20"/>
        <v/>
      </c>
      <c r="F64" s="172" t="str">
        <f t="shared" ca="1" si="21"/>
        <v>RépSimple</v>
      </c>
      <c r="G64" s="172" t="str">
        <f t="shared" ca="1" si="23"/>
        <v/>
      </c>
      <c r="H64" s="171">
        <f t="shared" ca="1" si="24"/>
        <v>1</v>
      </c>
      <c r="I64" t="str">
        <f t="shared" ca="1" si="22"/>
        <v/>
      </c>
    </row>
    <row r="65" spans="1:9" ht="15" customHeight="1">
      <c r="A65" s="172" t="str">
        <f t="shared" ca="1" si="16"/>
        <v>G.14</v>
      </c>
      <c r="B65" s="172" t="str">
        <f t="shared" ca="1" si="17"/>
        <v>G</v>
      </c>
      <c r="C65" s="172" t="str">
        <f t="shared" ca="1" si="18"/>
        <v>Axe 3</v>
      </c>
      <c r="D65" s="172">
        <f t="shared" ca="1" si="19"/>
        <v>1</v>
      </c>
      <c r="E65" t="str">
        <f t="shared" ca="1" si="20"/>
        <v/>
      </c>
      <c r="F65" s="172" t="str">
        <f t="shared" ca="1" si="21"/>
        <v>RépSimple</v>
      </c>
      <c r="G65" s="172" t="str">
        <f t="shared" ca="1" si="23"/>
        <v/>
      </c>
      <c r="H65" s="171">
        <f t="shared" ca="1" si="24"/>
        <v>1</v>
      </c>
      <c r="I65" t="str">
        <f t="shared" ca="1" si="22"/>
        <v/>
      </c>
    </row>
    <row r="66" spans="1:9" ht="15" customHeight="1">
      <c r="A66" s="172" t="str">
        <f t="shared" ca="1" si="16"/>
        <v>G.15</v>
      </c>
      <c r="B66" s="172" t="str">
        <f t="shared" ca="1" si="17"/>
        <v>G</v>
      </c>
      <c r="C66" s="172" t="str">
        <f t="shared" ca="1" si="18"/>
        <v>Axe 3</v>
      </c>
      <c r="D66" s="172">
        <f t="shared" ca="1" si="19"/>
        <v>1</v>
      </c>
      <c r="E66" t="str">
        <f t="shared" ca="1" si="20"/>
        <v/>
      </c>
      <c r="F66" s="172" t="str">
        <f t="shared" ca="1" si="21"/>
        <v>RépSimple</v>
      </c>
      <c r="G66" s="172" t="str">
        <f t="shared" ca="1" si="23"/>
        <v/>
      </c>
      <c r="H66" s="171">
        <f t="shared" ca="1" si="24"/>
        <v>1</v>
      </c>
      <c r="I66" t="str">
        <f t="shared" ca="1" si="22"/>
        <v/>
      </c>
    </row>
    <row r="67" spans="1:9" ht="15" customHeight="1">
      <c r="A67" s="172" t="str">
        <f t="shared" ca="1" si="16"/>
        <v>G.16</v>
      </c>
      <c r="B67" s="172" t="str">
        <f t="shared" ca="1" si="17"/>
        <v>G</v>
      </c>
      <c r="C67" s="172" t="str">
        <f t="shared" ca="1" si="18"/>
        <v>Axe 3</v>
      </c>
      <c r="D67" s="172">
        <f t="shared" ca="1" si="19"/>
        <v>1</v>
      </c>
      <c r="E67" t="str">
        <f t="shared" ca="1" si="20"/>
        <v/>
      </c>
      <c r="F67" s="172" t="str">
        <f t="shared" ca="1" si="21"/>
        <v>RépSimple</v>
      </c>
      <c r="G67" s="172" t="str">
        <f t="shared" ca="1" si="23"/>
        <v/>
      </c>
      <c r="H67" s="171">
        <f t="shared" ca="1" si="24"/>
        <v>1</v>
      </c>
      <c r="I67" t="str">
        <f t="shared" ca="1" si="22"/>
        <v/>
      </c>
    </row>
    <row r="68" spans="1:9" ht="15" customHeight="1">
      <c r="A68" s="172" t="str">
        <f t="shared" ca="1" si="16"/>
        <v>G.17</v>
      </c>
      <c r="B68" s="172" t="str">
        <f t="shared" ca="1" si="17"/>
        <v>G</v>
      </c>
      <c r="C68" s="172" t="str">
        <f t="shared" ca="1" si="18"/>
        <v>Axe 3</v>
      </c>
      <c r="D68" s="172">
        <f t="shared" ca="1" si="19"/>
        <v>1</v>
      </c>
      <c r="E68" t="str">
        <f t="shared" ca="1" si="20"/>
        <v/>
      </c>
      <c r="F68" s="172" t="str">
        <f t="shared" ca="1" si="21"/>
        <v>RépSimple</v>
      </c>
      <c r="G68" s="172" t="str">
        <f t="shared" ca="1" si="23"/>
        <v/>
      </c>
      <c r="H68" s="171">
        <f t="shared" ca="1" si="24"/>
        <v>1</v>
      </c>
      <c r="I68" t="str">
        <f t="shared" ca="1" si="22"/>
        <v/>
      </c>
    </row>
    <row r="69" spans="1:9" ht="15" customHeight="1">
      <c r="A69" s="172" t="str">
        <f t="shared" ca="1" si="16"/>
        <v>G.18</v>
      </c>
      <c r="B69" s="172" t="str">
        <f t="shared" ca="1" si="17"/>
        <v>G</v>
      </c>
      <c r="C69" s="172" t="str">
        <f t="shared" ca="1" si="18"/>
        <v>Axe 3</v>
      </c>
      <c r="D69" s="172">
        <f t="shared" ca="1" si="19"/>
        <v>1</v>
      </c>
      <c r="E69" t="str">
        <f t="shared" ca="1" si="20"/>
        <v/>
      </c>
      <c r="F69" s="172" t="str">
        <f t="shared" ca="1" si="21"/>
        <v>RépSimple</v>
      </c>
      <c r="G69" s="172" t="str">
        <f t="shared" ca="1" si="23"/>
        <v/>
      </c>
      <c r="H69" s="171">
        <f t="shared" ca="1" si="24"/>
        <v>1</v>
      </c>
      <c r="I69" t="str">
        <f t="shared" ca="1" si="22"/>
        <v/>
      </c>
    </row>
    <row r="70" spans="1:9" ht="15" customHeight="1">
      <c r="A70" s="172" t="str">
        <f t="shared" ca="1" si="16"/>
        <v>G.19</v>
      </c>
      <c r="B70" s="172" t="str">
        <f t="shared" ca="1" si="17"/>
        <v>G</v>
      </c>
      <c r="C70" s="172" t="str">
        <f t="shared" ca="1" si="18"/>
        <v>Axe 3</v>
      </c>
      <c r="D70" s="172">
        <f t="shared" ca="1" si="19"/>
        <v>1</v>
      </c>
      <c r="E70" t="str">
        <f t="shared" ca="1" si="20"/>
        <v/>
      </c>
      <c r="F70" s="172" t="str">
        <f t="shared" ca="1" si="21"/>
        <v>RépSimple</v>
      </c>
      <c r="G70" s="172" t="str">
        <f t="shared" ca="1" si="23"/>
        <v/>
      </c>
      <c r="H70" s="171">
        <f t="shared" ca="1" si="24"/>
        <v>1</v>
      </c>
      <c r="I70" t="str">
        <f t="shared" ca="1" si="22"/>
        <v/>
      </c>
    </row>
    <row r="71" spans="1:9" ht="15" customHeight="1">
      <c r="A71" s="172" t="str">
        <f t="shared" ca="1" si="16"/>
        <v>G.20</v>
      </c>
      <c r="B71" s="172" t="str">
        <f t="shared" ca="1" si="17"/>
        <v>G</v>
      </c>
      <c r="C71" s="172" t="str">
        <f t="shared" ca="1" si="18"/>
        <v>Axe 3</v>
      </c>
      <c r="D71" s="172">
        <f t="shared" ca="1" si="19"/>
        <v>1</v>
      </c>
      <c r="E71" t="str">
        <f t="shared" ca="1" si="20"/>
        <v/>
      </c>
      <c r="F71" s="172" t="str">
        <f t="shared" ca="1" si="21"/>
        <v>RépSimple</v>
      </c>
      <c r="G71" s="172" t="str">
        <f t="shared" ca="1" si="23"/>
        <v/>
      </c>
      <c r="H71" s="171">
        <f t="shared" ca="1" si="24"/>
        <v>1</v>
      </c>
      <c r="I71" t="str">
        <f t="shared" ca="1" si="22"/>
        <v/>
      </c>
    </row>
    <row r="72" spans="1:9" ht="15" customHeight="1">
      <c r="A72" s="172" t="str">
        <f t="shared" ca="1" si="16"/>
        <v>H.01</v>
      </c>
      <c r="B72" s="172" t="str">
        <f t="shared" ca="1" si="17"/>
        <v>H</v>
      </c>
      <c r="C72" s="172" t="str">
        <f t="shared" ca="1" si="18"/>
        <v>Axe 4</v>
      </c>
      <c r="D72" s="172">
        <f t="shared" ca="1" si="19"/>
        <v>1</v>
      </c>
      <c r="E72" t="str">
        <f t="shared" ca="1" si="20"/>
        <v/>
      </c>
      <c r="F72" s="172" t="str">
        <f t="shared" ca="1" si="21"/>
        <v>RépComplexe1</v>
      </c>
      <c r="G72" s="172" t="str">
        <f t="shared" ca="1" si="23"/>
        <v/>
      </c>
      <c r="H72" s="171">
        <f t="shared" ca="1" si="24"/>
        <v>1</v>
      </c>
      <c r="I72" t="str">
        <f t="shared" ca="1" si="22"/>
        <v/>
      </c>
    </row>
    <row r="73" spans="1:9" ht="15" customHeight="1">
      <c r="A73" s="172" t="str">
        <f t="shared" ca="1" si="16"/>
        <v>H.02</v>
      </c>
      <c r="B73" s="172" t="str">
        <f t="shared" ca="1" si="17"/>
        <v>H</v>
      </c>
      <c r="C73" s="172" t="str">
        <f t="shared" ca="1" si="18"/>
        <v>Axe 4</v>
      </c>
      <c r="D73" s="172">
        <f t="shared" ca="1" si="19"/>
        <v>1</v>
      </c>
      <c r="E73" t="str">
        <f t="shared" ca="1" si="20"/>
        <v/>
      </c>
      <c r="F73" s="172" t="str">
        <f t="shared" ca="1" si="21"/>
        <v>RépSimple</v>
      </c>
      <c r="G73" s="172" t="str">
        <f t="shared" ca="1" si="23"/>
        <v/>
      </c>
      <c r="H73" s="171">
        <f t="shared" ca="1" si="24"/>
        <v>1</v>
      </c>
      <c r="I73" t="str">
        <f t="shared" ca="1" si="22"/>
        <v/>
      </c>
    </row>
    <row r="74" spans="1:9" ht="15" customHeight="1">
      <c r="A74" s="172" t="str">
        <f t="shared" ca="1" si="16"/>
        <v>H.03</v>
      </c>
      <c r="B74" s="172" t="str">
        <f t="shared" ca="1" si="17"/>
        <v>H</v>
      </c>
      <c r="C74" s="172" t="str">
        <f t="shared" ca="1" si="18"/>
        <v>Axe 4</v>
      </c>
      <c r="D74" s="172">
        <f t="shared" ca="1" si="19"/>
        <v>1</v>
      </c>
      <c r="E74" t="str">
        <f t="shared" ca="1" si="20"/>
        <v/>
      </c>
      <c r="F74" s="172" t="str">
        <f t="shared" ca="1" si="21"/>
        <v>RépSimple</v>
      </c>
      <c r="G74" s="172" t="str">
        <f t="shared" ca="1" si="23"/>
        <v/>
      </c>
      <c r="H74" s="171">
        <f t="shared" ca="1" si="24"/>
        <v>1</v>
      </c>
      <c r="I74" t="str">
        <f t="shared" ca="1" si="22"/>
        <v/>
      </c>
    </row>
    <row r="75" spans="1:9" ht="15" customHeight="1">
      <c r="A75" s="172" t="str">
        <f t="shared" ca="1" si="16"/>
        <v>H.04</v>
      </c>
      <c r="B75" s="172" t="str">
        <f t="shared" ca="1" si="17"/>
        <v>H</v>
      </c>
      <c r="C75" s="172" t="str">
        <f t="shared" ca="1" si="18"/>
        <v>Axe 4</v>
      </c>
      <c r="D75" s="172">
        <f t="shared" ca="1" si="19"/>
        <v>1</v>
      </c>
      <c r="E75" t="str">
        <f t="shared" ca="1" si="20"/>
        <v/>
      </c>
      <c r="F75" s="172" t="str">
        <f t="shared" ca="1" si="21"/>
        <v>RépComplexe1</v>
      </c>
      <c r="G75" s="172" t="str">
        <f t="shared" ca="1" si="23"/>
        <v/>
      </c>
      <c r="H75" s="171">
        <f t="shared" ca="1" si="24"/>
        <v>1</v>
      </c>
      <c r="I75" t="str">
        <f t="shared" ca="1" si="22"/>
        <v/>
      </c>
    </row>
    <row r="76" spans="1:9" ht="15" customHeight="1">
      <c r="A76" s="172" t="str">
        <f t="shared" ca="1" si="16"/>
        <v>H.05</v>
      </c>
      <c r="B76" s="172" t="str">
        <f t="shared" ca="1" si="17"/>
        <v>H</v>
      </c>
      <c r="C76" s="172" t="str">
        <f t="shared" ca="1" si="18"/>
        <v>Axe 4</v>
      </c>
      <c r="D76" s="172">
        <f t="shared" ca="1" si="19"/>
        <v>1</v>
      </c>
      <c r="E76" t="str">
        <f t="shared" ca="1" si="20"/>
        <v/>
      </c>
      <c r="F76" s="172" t="str">
        <f t="shared" ca="1" si="21"/>
        <v>RépSimple</v>
      </c>
      <c r="G76" s="172" t="str">
        <f t="shared" ca="1" si="23"/>
        <v/>
      </c>
      <c r="H76" s="171">
        <f t="shared" ca="1" si="24"/>
        <v>1</v>
      </c>
      <c r="I76" t="str">
        <f t="shared" ca="1" si="22"/>
        <v/>
      </c>
    </row>
    <row r="77" spans="1:9" ht="15" customHeight="1">
      <c r="A77" s="172" t="str">
        <f t="shared" ca="1" si="16"/>
        <v>H.06</v>
      </c>
      <c r="B77" s="172" t="str">
        <f t="shared" ca="1" si="17"/>
        <v>H</v>
      </c>
      <c r="C77" s="172" t="str">
        <f t="shared" ca="1" si="18"/>
        <v>Axe 4</v>
      </c>
      <c r="D77" s="172">
        <f t="shared" ca="1" si="19"/>
        <v>1</v>
      </c>
      <c r="E77" t="str">
        <f t="shared" ca="1" si="20"/>
        <v/>
      </c>
      <c r="F77" s="172" t="str">
        <f t="shared" ca="1" si="21"/>
        <v>RépComplexe1</v>
      </c>
      <c r="G77" s="172" t="str">
        <f t="shared" ca="1" si="23"/>
        <v/>
      </c>
      <c r="H77" s="171">
        <f t="shared" ca="1" si="24"/>
        <v>1</v>
      </c>
      <c r="I77" t="str">
        <f t="shared" ca="1" si="22"/>
        <v/>
      </c>
    </row>
    <row r="78" spans="1:9" ht="15" customHeight="1">
      <c r="A78" s="172" t="str">
        <f t="shared" ca="1" si="16"/>
        <v>H.07</v>
      </c>
      <c r="B78" s="172" t="str">
        <f t="shared" ca="1" si="17"/>
        <v>H</v>
      </c>
      <c r="C78" s="172" t="str">
        <f t="shared" ca="1" si="18"/>
        <v>Axe 4</v>
      </c>
      <c r="D78" s="172">
        <f t="shared" ca="1" si="19"/>
        <v>1</v>
      </c>
      <c r="E78" t="str">
        <f t="shared" ca="1" si="20"/>
        <v/>
      </c>
      <c r="F78" s="172" t="str">
        <f t="shared" ca="1" si="21"/>
        <v>RépComplexe1</v>
      </c>
      <c r="G78" s="172" t="str">
        <f t="shared" ca="1" si="23"/>
        <v/>
      </c>
      <c r="H78" s="171">
        <f t="shared" ca="1" si="24"/>
        <v>1</v>
      </c>
      <c r="I78" t="str">
        <f t="shared" ca="1" si="22"/>
        <v/>
      </c>
    </row>
    <row r="79" spans="1:9" ht="15" customHeight="1">
      <c r="A79" s="172" t="str">
        <f t="shared" ca="1" si="16"/>
        <v>H.08</v>
      </c>
      <c r="B79" s="172" t="str">
        <f t="shared" ca="1" si="17"/>
        <v>H</v>
      </c>
      <c r="C79" s="172" t="str">
        <f t="shared" ca="1" si="18"/>
        <v>Axe 4</v>
      </c>
      <c r="D79" s="172">
        <f t="shared" ca="1" si="19"/>
        <v>1</v>
      </c>
      <c r="E79" t="str">
        <f t="shared" ca="1" si="20"/>
        <v/>
      </c>
      <c r="F79" s="172" t="str">
        <f t="shared" ca="1" si="21"/>
        <v>RépSimple</v>
      </c>
      <c r="G79" s="172" t="str">
        <f t="shared" ca="1" si="23"/>
        <v/>
      </c>
      <c r="H79" s="171">
        <f t="shared" ca="1" si="24"/>
        <v>1</v>
      </c>
      <c r="I79" t="str">
        <f t="shared" ca="1" si="22"/>
        <v/>
      </c>
    </row>
    <row r="80" spans="1:9" ht="15" customHeight="1">
      <c r="A80" s="172" t="str">
        <f t="shared" ca="1" si="16"/>
        <v>I.01</v>
      </c>
      <c r="B80" s="172" t="str">
        <f t="shared" ca="1" si="17"/>
        <v>I</v>
      </c>
      <c r="C80" s="172" t="str">
        <f t="shared" ca="1" si="18"/>
        <v>Axe 5</v>
      </c>
      <c r="D80" s="172">
        <f t="shared" ca="1" si="19"/>
        <v>1</v>
      </c>
      <c r="E80" t="str">
        <f t="shared" ca="1" si="20"/>
        <v/>
      </c>
      <c r="F80" s="172" t="str">
        <f t="shared" ca="1" si="21"/>
        <v>RépSimple</v>
      </c>
      <c r="G80" s="172" t="str">
        <f t="shared" ca="1" si="23"/>
        <v/>
      </c>
      <c r="H80" s="171">
        <f t="shared" ca="1" si="24"/>
        <v>1</v>
      </c>
      <c r="I80" t="str">
        <f t="shared" ca="1" si="22"/>
        <v/>
      </c>
    </row>
    <row r="81" spans="1:9" ht="15" customHeight="1">
      <c r="A81" s="172" t="str">
        <f t="shared" ca="1" si="16"/>
        <v>I.02</v>
      </c>
      <c r="B81" s="172" t="str">
        <f t="shared" ca="1" si="17"/>
        <v>I</v>
      </c>
      <c r="C81" s="172" t="str">
        <f t="shared" ca="1" si="18"/>
        <v>Axe 5</v>
      </c>
      <c r="D81" s="172">
        <f t="shared" ca="1" si="19"/>
        <v>1</v>
      </c>
      <c r="E81" t="str">
        <f t="shared" ca="1" si="20"/>
        <v/>
      </c>
      <c r="F81" s="172" t="str">
        <f t="shared" ca="1" si="21"/>
        <v>RépSimple</v>
      </c>
      <c r="G81" s="172" t="str">
        <f t="shared" ca="1" si="23"/>
        <v/>
      </c>
      <c r="H81" s="171">
        <f t="shared" ca="1" si="24"/>
        <v>1</v>
      </c>
      <c r="I81" t="str">
        <f t="shared" ca="1" si="22"/>
        <v/>
      </c>
    </row>
    <row r="82" spans="1:9" ht="15" customHeight="1">
      <c r="A82" s="172" t="str">
        <f t="shared" ca="1" si="16"/>
        <v>I.03</v>
      </c>
      <c r="B82" s="172" t="str">
        <f t="shared" ca="1" si="17"/>
        <v>I</v>
      </c>
      <c r="C82" s="172" t="str">
        <f t="shared" ca="1" si="18"/>
        <v>Axe 5</v>
      </c>
      <c r="D82" s="172">
        <f t="shared" ca="1" si="19"/>
        <v>1</v>
      </c>
      <c r="E82" t="str">
        <f t="shared" ca="1" si="20"/>
        <v/>
      </c>
      <c r="F82" s="172" t="str">
        <f t="shared" ca="1" si="21"/>
        <v>RépSimple</v>
      </c>
      <c r="G82" s="172" t="str">
        <f t="shared" ca="1" si="23"/>
        <v/>
      </c>
      <c r="H82" s="171">
        <f t="shared" ca="1" si="24"/>
        <v>1</v>
      </c>
      <c r="I82" t="str">
        <f t="shared" ca="1" si="22"/>
        <v/>
      </c>
    </row>
    <row r="83" spans="1:9" ht="15" customHeight="1">
      <c r="A83" s="172" t="str">
        <f t="shared" ca="1" si="16"/>
        <v>I.04</v>
      </c>
      <c r="B83" s="172" t="str">
        <f t="shared" ca="1" si="17"/>
        <v>I</v>
      </c>
      <c r="C83" s="172" t="str">
        <f t="shared" ca="1" si="18"/>
        <v>Axe 5</v>
      </c>
      <c r="D83" s="172">
        <f t="shared" ca="1" si="19"/>
        <v>1</v>
      </c>
      <c r="E83" t="str">
        <f t="shared" ca="1" si="20"/>
        <v/>
      </c>
      <c r="F83" s="172" t="str">
        <f t="shared" ca="1" si="21"/>
        <v>RépSimple</v>
      </c>
      <c r="G83" s="172" t="str">
        <f t="shared" ca="1" si="23"/>
        <v/>
      </c>
      <c r="H83" s="171">
        <f t="shared" ca="1" si="24"/>
        <v>1</v>
      </c>
      <c r="I83" t="str">
        <f t="shared" ca="1" si="22"/>
        <v/>
      </c>
    </row>
    <row r="84" spans="1:9" ht="15" customHeight="1">
      <c r="A84" s="172" t="str">
        <f t="shared" ca="1" si="16"/>
        <v>I.05</v>
      </c>
      <c r="B84" s="172" t="str">
        <f t="shared" ca="1" si="17"/>
        <v>I</v>
      </c>
      <c r="C84" s="172" t="str">
        <f t="shared" ca="1" si="18"/>
        <v>Axe 5</v>
      </c>
      <c r="D84" s="172">
        <f t="shared" ca="1" si="19"/>
        <v>1</v>
      </c>
      <c r="E84" t="str">
        <f t="shared" ca="1" si="20"/>
        <v/>
      </c>
      <c r="F84" s="172" t="str">
        <f t="shared" ca="1" si="21"/>
        <v>RépSimple</v>
      </c>
      <c r="G84" s="172" t="str">
        <f t="shared" ca="1" si="23"/>
        <v/>
      </c>
      <c r="H84" s="171">
        <f t="shared" ca="1" si="24"/>
        <v>1</v>
      </c>
      <c r="I84" t="str">
        <f t="shared" ca="1" si="22"/>
        <v/>
      </c>
    </row>
    <row r="85" spans="1:9" ht="15" customHeight="1">
      <c r="A85" s="172" t="str">
        <f t="shared" ca="1" si="16"/>
        <v>I.06</v>
      </c>
      <c r="B85" s="172" t="str">
        <f t="shared" ca="1" si="17"/>
        <v>I</v>
      </c>
      <c r="C85" s="172" t="str">
        <f t="shared" ca="1" si="18"/>
        <v>Axe 5</v>
      </c>
      <c r="D85" s="172">
        <f t="shared" ca="1" si="19"/>
        <v>1</v>
      </c>
      <c r="E85" t="str">
        <f t="shared" ca="1" si="20"/>
        <v/>
      </c>
      <c r="F85" s="172" t="str">
        <f t="shared" ca="1" si="21"/>
        <v>RépSimple</v>
      </c>
      <c r="G85" s="172" t="str">
        <f t="shared" ca="1" si="23"/>
        <v/>
      </c>
      <c r="H85" s="171">
        <f t="shared" ca="1" si="24"/>
        <v>1</v>
      </c>
      <c r="I85" t="str">
        <f t="shared" ca="1" si="22"/>
        <v/>
      </c>
    </row>
    <row r="86" spans="1:9" ht="15" customHeight="1">
      <c r="A86" s="172" t="str">
        <f t="shared" ca="1" si="16"/>
        <v>I.07</v>
      </c>
      <c r="B86" s="172" t="str">
        <f t="shared" ca="1" si="17"/>
        <v>I</v>
      </c>
      <c r="C86" s="172" t="str">
        <f t="shared" ca="1" si="18"/>
        <v>Axe 5</v>
      </c>
      <c r="D86" s="172">
        <f t="shared" ca="1" si="19"/>
        <v>1</v>
      </c>
      <c r="E86" t="str">
        <f t="shared" ca="1" si="20"/>
        <v/>
      </c>
      <c r="F86" s="172" t="str">
        <f t="shared" ca="1" si="21"/>
        <v>RépSimple</v>
      </c>
      <c r="G86" s="172" t="str">
        <f t="shared" ca="1" si="23"/>
        <v/>
      </c>
      <c r="H86" s="171">
        <f t="shared" ca="1" si="24"/>
        <v>1</v>
      </c>
      <c r="I86" t="str">
        <f t="shared" ca="1" si="22"/>
        <v/>
      </c>
    </row>
    <row r="87" spans="1:9" ht="15" customHeight="1">
      <c r="A87" s="172" t="str">
        <f t="shared" ca="1" si="16"/>
        <v>I.08</v>
      </c>
      <c r="B87" s="172" t="str">
        <f t="shared" ca="1" si="17"/>
        <v>I</v>
      </c>
      <c r="C87" s="172" t="str">
        <f t="shared" ca="1" si="18"/>
        <v>Axe 5</v>
      </c>
      <c r="D87" s="172">
        <f t="shared" ca="1" si="19"/>
        <v>1</v>
      </c>
      <c r="E87" t="str">
        <f ca="1">IF(VLOOKUP($A87,INDIRECT(VLOOKUP($B87,RéfN3,4)),3,FALSE)="","",VLOOKUP($A87,INDIRECT(VLOOKUP($B87,RéfN3,4)),3,FALSE))</f>
        <v/>
      </c>
      <c r="F87" s="172" t="str">
        <f t="shared" ca="1" si="21"/>
        <v>RépSimple</v>
      </c>
      <c r="G87" s="172" t="str">
        <f t="shared" ca="1" si="23"/>
        <v/>
      </c>
      <c r="H87" s="171">
        <f t="shared" ca="1" si="24"/>
        <v>1</v>
      </c>
      <c r="I87" t="str">
        <f t="shared" ca="1" si="22"/>
        <v/>
      </c>
    </row>
    <row r="88" spans="1:9" ht="15" customHeight="1">
      <c r="A88" s="172" t="str">
        <f t="shared" ca="1" si="16"/>
        <v>J.01</v>
      </c>
      <c r="B88" s="172" t="str">
        <f t="shared" ca="1" si="17"/>
        <v>J</v>
      </c>
      <c r="C88" s="172" t="str">
        <f t="shared" ca="1" si="18"/>
        <v>Axe 6</v>
      </c>
      <c r="D88" s="172">
        <f t="shared" ca="1" si="19"/>
        <v>2</v>
      </c>
      <c r="E88" t="str">
        <f ca="1">IF(VLOOKUP($A88,INDIRECT(VLOOKUP($B88,RéfN3,4)),3,FALSE)="","",VLOOKUP($A88,INDIRECT(VLOOKUP($B88,RéfN3,4)),3,FALSE))</f>
        <v/>
      </c>
      <c r="F88" s="172" t="str">
        <f t="shared" ca="1" si="21"/>
        <v>RépSimple</v>
      </c>
      <c r="G88" s="172" t="str">
        <f t="shared" ca="1" si="23"/>
        <v/>
      </c>
      <c r="H88" s="171">
        <f t="shared" ca="1" si="24"/>
        <v>1</v>
      </c>
      <c r="I88" t="str">
        <f t="shared" ca="1" si="22"/>
        <v/>
      </c>
    </row>
    <row r="89" spans="1:9" ht="15" customHeight="1">
      <c r="A89" s="172" t="str">
        <f t="shared" ca="1" si="16"/>
        <v>J.02</v>
      </c>
      <c r="B89" s="172" t="str">
        <f t="shared" ca="1" si="17"/>
        <v>J</v>
      </c>
      <c r="C89" s="172" t="str">
        <f t="shared" ca="1" si="18"/>
        <v>Axe 6</v>
      </c>
      <c r="D89" s="172">
        <f t="shared" ca="1" si="19"/>
        <v>2</v>
      </c>
      <c r="E89" t="str">
        <f t="shared" ca="1" si="20"/>
        <v/>
      </c>
      <c r="F89" s="172" t="str">
        <f t="shared" ca="1" si="21"/>
        <v>RépSimple</v>
      </c>
      <c r="G89" s="172" t="str">
        <f t="shared" ca="1" si="23"/>
        <v/>
      </c>
      <c r="H89" s="171">
        <f t="shared" ca="1" si="24"/>
        <v>1</v>
      </c>
      <c r="I89" t="str">
        <f t="shared" ca="1" si="22"/>
        <v/>
      </c>
    </row>
    <row r="90" spans="1:9" ht="15" customHeight="1">
      <c r="A90" s="172" t="str">
        <f t="shared" ca="1" si="16"/>
        <v>J.03</v>
      </c>
      <c r="B90" s="172" t="str">
        <f t="shared" ca="1" si="17"/>
        <v>J</v>
      </c>
      <c r="C90" s="172" t="str">
        <f t="shared" ca="1" si="18"/>
        <v>Axe 6</v>
      </c>
      <c r="D90" s="172">
        <f t="shared" ca="1" si="19"/>
        <v>2</v>
      </c>
      <c r="E90" t="str">
        <f t="shared" ca="1" si="20"/>
        <v/>
      </c>
      <c r="F90" s="172" t="str">
        <f t="shared" ca="1" si="21"/>
        <v>RépSimple</v>
      </c>
      <c r="G90" s="172" t="str">
        <f t="shared" ca="1" si="23"/>
        <v/>
      </c>
      <c r="H90" s="171">
        <f t="shared" ca="1" si="24"/>
        <v>1</v>
      </c>
      <c r="I90" t="str">
        <f t="shared" ca="1" si="22"/>
        <v/>
      </c>
    </row>
    <row r="91" spans="1:9" ht="15" customHeight="1">
      <c r="A91" s="172" t="str">
        <f t="shared" ca="1" si="16"/>
        <v>K.01</v>
      </c>
      <c r="B91" s="172" t="str">
        <f t="shared" ca="1" si="17"/>
        <v>K</v>
      </c>
      <c r="C91" s="172" t="str">
        <f t="shared" ca="1" si="18"/>
        <v>Axe 6</v>
      </c>
      <c r="D91" s="172">
        <f t="shared" ca="1" si="19"/>
        <v>2</v>
      </c>
      <c r="E91" t="str">
        <f t="shared" ca="1" si="20"/>
        <v/>
      </c>
      <c r="F91" s="172" t="str">
        <f t="shared" ca="1" si="21"/>
        <v>RépComplexe1</v>
      </c>
      <c r="G91" s="172" t="str">
        <f t="shared" ca="1" si="23"/>
        <v/>
      </c>
      <c r="H91" s="171">
        <f t="shared" ca="1" si="24"/>
        <v>1</v>
      </c>
      <c r="I91" t="str">
        <f t="shared" ca="1" si="22"/>
        <v/>
      </c>
    </row>
    <row r="92" spans="1:9" ht="15" customHeight="1">
      <c r="A92" s="172" t="str">
        <f t="shared" ca="1" si="16"/>
        <v>K.02</v>
      </c>
      <c r="B92" s="172" t="str">
        <f t="shared" ca="1" si="17"/>
        <v>K</v>
      </c>
      <c r="C92" s="172" t="str">
        <f t="shared" ca="1" si="18"/>
        <v>Axe 6</v>
      </c>
      <c r="D92" s="172">
        <f t="shared" ca="1" si="19"/>
        <v>2</v>
      </c>
      <c r="E92" t="str">
        <f t="shared" ca="1" si="20"/>
        <v/>
      </c>
      <c r="F92" s="172" t="str">
        <f t="shared" ca="1" si="21"/>
        <v>RépSimple</v>
      </c>
      <c r="G92" s="172" t="str">
        <f t="shared" ca="1" si="23"/>
        <v/>
      </c>
      <c r="H92" s="171">
        <f t="shared" ca="1" si="24"/>
        <v>1</v>
      </c>
      <c r="I92" t="str">
        <f t="shared" ca="1" si="22"/>
        <v/>
      </c>
    </row>
    <row r="93" spans="1:9" ht="15" customHeight="1">
      <c r="A93" s="172" t="str">
        <f t="shared" ca="1" si="16"/>
        <v>K.03</v>
      </c>
      <c r="B93" s="172" t="str">
        <f t="shared" ca="1" si="17"/>
        <v>K</v>
      </c>
      <c r="C93" s="172" t="str">
        <f t="shared" ca="1" si="18"/>
        <v>Axe 6</v>
      </c>
      <c r="D93" s="172">
        <f t="shared" ca="1" si="19"/>
        <v>2</v>
      </c>
      <c r="E93" t="str">
        <f t="shared" ca="1" si="20"/>
        <v/>
      </c>
      <c r="F93" s="172" t="str">
        <f t="shared" ca="1" si="21"/>
        <v>RépSimple</v>
      </c>
      <c r="G93" s="172" t="str">
        <f t="shared" ca="1" si="23"/>
        <v/>
      </c>
      <c r="H93" s="171">
        <f t="shared" ca="1" si="24"/>
        <v>1</v>
      </c>
      <c r="I93" t="str">
        <f t="shared" ca="1" si="22"/>
        <v/>
      </c>
    </row>
    <row r="94" spans="1:9" ht="15" customHeight="1">
      <c r="A94" s="172" t="str">
        <f t="shared" ref="A94:A125" ca="1" si="25">INDEX(OFFSET(RéfN4,,,,1),ROW()-ROW($A$1))</f>
        <v>L.01</v>
      </c>
      <c r="B94" s="172" t="str">
        <f t="shared" ref="B94:B125" ca="1" si="26">VLOOKUP(A94,RéfN4,2,FALSE)</f>
        <v>L</v>
      </c>
      <c r="C94" s="172" t="str">
        <f t="shared" ref="C94:C125" ca="1" si="27">IF(VLOOKUP(B94,RéfN3,2,FALSE)="","",VLOOKUP(B94,RéfN3,2,FALSE))</f>
        <v>Axe 7</v>
      </c>
      <c r="D94" s="172">
        <f t="shared" ref="D94:D125" ca="1" si="28">IF(ISERROR(VLOOKUP(C94,RéfN2,2,FALSE)),0,VLOOKUP(C94,RéfN2,2,FALSE))</f>
        <v>2</v>
      </c>
      <c r="E94" t="str">
        <f t="shared" ref="E94:E125" ca="1" si="29">IF(VLOOKUP($A94,INDIRECT(VLOOKUP($B94,RéfN3,4)),3,FALSE)="","",VLOOKUP($A94,INDIRECT(VLOOKUP($B94,RéfN3,4)),3,FALSE))</f>
        <v/>
      </c>
      <c r="F94" s="172" t="str">
        <f t="shared" ref="F94:F125" ca="1" si="30">VLOOKUP(A94,RéfN4,4,FALSE)</f>
        <v>RépComplexe1</v>
      </c>
      <c r="G94" s="172" t="str">
        <f t="shared" ca="1" si="23"/>
        <v/>
      </c>
      <c r="H94" s="171">
        <f t="shared" ca="1" si="24"/>
        <v>1</v>
      </c>
      <c r="I94" t="str">
        <f t="shared" ref="I94:I125" ca="1" si="31">IF(VLOOKUP($A94,INDIRECT(VLOOKUP($B94,RéfN3,4)),4,FALSE)="","",VLOOKUP($A94,INDIRECT(VLOOKUP($B94,RéfN3,4)),4,FALSE))</f>
        <v/>
      </c>
    </row>
    <row r="95" spans="1:9" ht="15" customHeight="1">
      <c r="A95" s="172" t="str">
        <f t="shared" ca="1" si="25"/>
        <v>L.02</v>
      </c>
      <c r="B95" s="172" t="str">
        <f t="shared" ca="1" si="26"/>
        <v>L</v>
      </c>
      <c r="C95" s="172" t="str">
        <f t="shared" ca="1" si="27"/>
        <v>Axe 7</v>
      </c>
      <c r="D95" s="172">
        <f t="shared" ca="1" si="28"/>
        <v>2</v>
      </c>
      <c r="E95" t="str">
        <f t="shared" ca="1" si="29"/>
        <v/>
      </c>
      <c r="F95" s="172" t="str">
        <f t="shared" ca="1" si="30"/>
        <v>RépComplexe1</v>
      </c>
      <c r="G95" s="172" t="str">
        <f t="shared" ca="1" si="23"/>
        <v/>
      </c>
      <c r="H95" s="171">
        <f t="shared" ca="1" si="24"/>
        <v>1</v>
      </c>
      <c r="I95" t="str">
        <f t="shared" ca="1" si="31"/>
        <v/>
      </c>
    </row>
    <row r="96" spans="1:9" ht="15" customHeight="1">
      <c r="A96" s="172" t="str">
        <f t="shared" ca="1" si="25"/>
        <v>L.03</v>
      </c>
      <c r="B96" s="172" t="str">
        <f t="shared" ca="1" si="26"/>
        <v>L</v>
      </c>
      <c r="C96" s="172" t="str">
        <f t="shared" ca="1" si="27"/>
        <v>Axe 7</v>
      </c>
      <c r="D96" s="172">
        <f t="shared" ca="1" si="28"/>
        <v>2</v>
      </c>
      <c r="E96" t="str">
        <f t="shared" ca="1" si="29"/>
        <v/>
      </c>
      <c r="F96" s="172" t="str">
        <f t="shared" ca="1" si="30"/>
        <v>RépSimple</v>
      </c>
      <c r="G96" s="172" t="str">
        <f t="shared" ca="1" si="23"/>
        <v/>
      </c>
      <c r="H96" s="171">
        <f t="shared" ca="1" si="24"/>
        <v>1</v>
      </c>
      <c r="I96" t="str">
        <f t="shared" ca="1" si="31"/>
        <v/>
      </c>
    </row>
    <row r="97" spans="1:9" ht="15" customHeight="1">
      <c r="A97" s="172" t="str">
        <f t="shared" ca="1" si="25"/>
        <v>M.01</v>
      </c>
      <c r="B97" s="172" t="str">
        <f t="shared" ca="1" si="26"/>
        <v>M</v>
      </c>
      <c r="C97" s="172" t="str">
        <f t="shared" ca="1" si="27"/>
        <v>Axe 7</v>
      </c>
      <c r="D97" s="172">
        <f t="shared" ca="1" si="28"/>
        <v>2</v>
      </c>
      <c r="E97" t="str">
        <f t="shared" ca="1" si="29"/>
        <v/>
      </c>
      <c r="F97" s="172" t="str">
        <f t="shared" ca="1" si="30"/>
        <v>RépSimple</v>
      </c>
      <c r="G97" s="172" t="str">
        <f t="shared" ca="1" si="23"/>
        <v/>
      </c>
      <c r="H97" s="171">
        <f t="shared" ca="1" si="24"/>
        <v>1</v>
      </c>
      <c r="I97" t="str">
        <f t="shared" ca="1" si="31"/>
        <v/>
      </c>
    </row>
    <row r="98" spans="1:9" ht="15" customHeight="1">
      <c r="A98" s="172" t="str">
        <f t="shared" ca="1" si="25"/>
        <v>M.02</v>
      </c>
      <c r="B98" s="172" t="str">
        <f t="shared" ca="1" si="26"/>
        <v>M</v>
      </c>
      <c r="C98" s="172" t="str">
        <f t="shared" ca="1" si="27"/>
        <v>Axe 7</v>
      </c>
      <c r="D98" s="172">
        <f t="shared" ca="1" si="28"/>
        <v>2</v>
      </c>
      <c r="E98" t="str">
        <f t="shared" ca="1" si="29"/>
        <v/>
      </c>
      <c r="F98" s="172" t="str">
        <f t="shared" ca="1" si="30"/>
        <v>RépSimple</v>
      </c>
      <c r="G98" s="172" t="str">
        <f t="shared" ca="1" si="23"/>
        <v/>
      </c>
      <c r="H98" s="171">
        <f t="shared" ca="1" si="24"/>
        <v>1</v>
      </c>
      <c r="I98" t="str">
        <f t="shared" ca="1" si="31"/>
        <v/>
      </c>
    </row>
    <row r="99" spans="1:9" ht="15" customHeight="1">
      <c r="A99" s="172" t="str">
        <f t="shared" ca="1" si="25"/>
        <v>M.03</v>
      </c>
      <c r="B99" s="172" t="str">
        <f t="shared" ca="1" si="26"/>
        <v>M</v>
      </c>
      <c r="C99" s="172" t="str">
        <f t="shared" ca="1" si="27"/>
        <v>Axe 7</v>
      </c>
      <c r="D99" s="172">
        <f t="shared" ca="1" si="28"/>
        <v>2</v>
      </c>
      <c r="E99" t="str">
        <f t="shared" ca="1" si="29"/>
        <v/>
      </c>
      <c r="F99" s="172" t="str">
        <f t="shared" ca="1" si="30"/>
        <v>RépSimple</v>
      </c>
      <c r="G99" s="172" t="str">
        <f t="shared" ca="1" si="23"/>
        <v/>
      </c>
      <c r="H99" s="171">
        <f t="shared" ca="1" si="24"/>
        <v>1</v>
      </c>
      <c r="I99" t="str">
        <f t="shared" ca="1" si="31"/>
        <v/>
      </c>
    </row>
    <row r="100" spans="1:9" ht="15" customHeight="1">
      <c r="A100" s="172" t="str">
        <f t="shared" ca="1" si="25"/>
        <v>M.04</v>
      </c>
      <c r="B100" s="172" t="str">
        <f t="shared" ca="1" si="26"/>
        <v>M</v>
      </c>
      <c r="C100" s="172" t="str">
        <f t="shared" ca="1" si="27"/>
        <v>Axe 7</v>
      </c>
      <c r="D100" s="172">
        <f t="shared" ca="1" si="28"/>
        <v>2</v>
      </c>
      <c r="E100" t="str">
        <f t="shared" ca="1" si="29"/>
        <v/>
      </c>
      <c r="F100" s="172" t="str">
        <f t="shared" ca="1" si="30"/>
        <v>RépSimple</v>
      </c>
      <c r="G100" s="172" t="str">
        <f t="shared" ca="1" si="23"/>
        <v/>
      </c>
      <c r="H100" s="171">
        <f t="shared" ca="1" si="24"/>
        <v>1</v>
      </c>
      <c r="I100" t="str">
        <f t="shared" ca="1" si="31"/>
        <v/>
      </c>
    </row>
    <row r="101" spans="1:9" ht="15" customHeight="1">
      <c r="A101" s="172" t="str">
        <f t="shared" ca="1" si="25"/>
        <v>M.05</v>
      </c>
      <c r="B101" s="172" t="str">
        <f t="shared" ca="1" si="26"/>
        <v>M</v>
      </c>
      <c r="C101" s="172" t="str">
        <f t="shared" ca="1" si="27"/>
        <v>Axe 7</v>
      </c>
      <c r="D101" s="172">
        <f t="shared" ca="1" si="28"/>
        <v>2</v>
      </c>
      <c r="E101" t="str">
        <f t="shared" ca="1" si="29"/>
        <v/>
      </c>
      <c r="F101" s="172" t="str">
        <f t="shared" ca="1" si="30"/>
        <v>RépSimple</v>
      </c>
      <c r="G101" s="172" t="str">
        <f t="shared" ca="1" si="23"/>
        <v/>
      </c>
      <c r="H101" s="171">
        <f t="shared" ca="1" si="24"/>
        <v>1</v>
      </c>
      <c r="I101" t="str">
        <f t="shared" ca="1" si="31"/>
        <v/>
      </c>
    </row>
    <row r="102" spans="1:9" ht="15" customHeight="1">
      <c r="A102" s="172" t="str">
        <f t="shared" ca="1" si="25"/>
        <v>N.01</v>
      </c>
      <c r="B102" s="172" t="str">
        <f t="shared" ca="1" si="26"/>
        <v>N</v>
      </c>
      <c r="C102" s="172" t="str">
        <f t="shared" ca="1" si="27"/>
        <v>Axe 8</v>
      </c>
      <c r="D102" s="172">
        <f t="shared" ca="1" si="28"/>
        <v>2</v>
      </c>
      <c r="E102" t="str">
        <f t="shared" ca="1" si="29"/>
        <v/>
      </c>
      <c r="F102" s="172" t="str">
        <f t="shared" ca="1" si="30"/>
        <v>RépSimple</v>
      </c>
      <c r="G102" s="172" t="str">
        <f t="shared" ca="1" si="23"/>
        <v/>
      </c>
      <c r="H102" s="171">
        <f t="shared" ca="1" si="24"/>
        <v>1</v>
      </c>
      <c r="I102" t="str">
        <f t="shared" ca="1" si="31"/>
        <v/>
      </c>
    </row>
    <row r="103" spans="1:9" ht="15" customHeight="1">
      <c r="A103" s="172" t="str">
        <f t="shared" ca="1" si="25"/>
        <v>N.02</v>
      </c>
      <c r="B103" s="172" t="str">
        <f t="shared" ca="1" si="26"/>
        <v>N</v>
      </c>
      <c r="C103" s="172" t="str">
        <f t="shared" ca="1" si="27"/>
        <v>Axe 8</v>
      </c>
      <c r="D103" s="172">
        <f t="shared" ca="1" si="28"/>
        <v>2</v>
      </c>
      <c r="E103" t="str">
        <f t="shared" ca="1" si="29"/>
        <v/>
      </c>
      <c r="F103" s="172" t="str">
        <f t="shared" ca="1" si="30"/>
        <v>RépSimple</v>
      </c>
      <c r="G103" s="172" t="str">
        <f t="shared" ca="1" si="23"/>
        <v/>
      </c>
      <c r="H103" s="171">
        <f t="shared" ca="1" si="24"/>
        <v>1</v>
      </c>
      <c r="I103" t="str">
        <f t="shared" ca="1" si="31"/>
        <v/>
      </c>
    </row>
    <row r="104" spans="1:9" ht="15" customHeight="1">
      <c r="A104" s="172" t="str">
        <f t="shared" ca="1" si="25"/>
        <v>O.01</v>
      </c>
      <c r="B104" s="172" t="str">
        <f t="shared" ca="1" si="26"/>
        <v>O</v>
      </c>
      <c r="C104" s="172" t="str">
        <f t="shared" ca="1" si="27"/>
        <v>Axe 8</v>
      </c>
      <c r="D104" s="172">
        <f t="shared" ca="1" si="28"/>
        <v>2</v>
      </c>
      <c r="E104" t="str">
        <f t="shared" ca="1" si="29"/>
        <v/>
      </c>
      <c r="F104" s="172" t="str">
        <f t="shared" ca="1" si="30"/>
        <v>RépSimple</v>
      </c>
      <c r="G104" s="172" t="str">
        <f t="shared" ca="1" si="23"/>
        <v/>
      </c>
      <c r="H104" s="171">
        <f t="shared" ca="1" si="24"/>
        <v>1</v>
      </c>
      <c r="I104" t="str">
        <f t="shared" ca="1" si="31"/>
        <v/>
      </c>
    </row>
    <row r="105" spans="1:9" ht="15" customHeight="1">
      <c r="A105" s="172" t="str">
        <f t="shared" ca="1" si="25"/>
        <v>O.02</v>
      </c>
      <c r="B105" s="172" t="str">
        <f t="shared" ca="1" si="26"/>
        <v>O</v>
      </c>
      <c r="C105" s="172" t="str">
        <f t="shared" ca="1" si="27"/>
        <v>Axe 8</v>
      </c>
      <c r="D105" s="172">
        <f t="shared" ca="1" si="28"/>
        <v>2</v>
      </c>
      <c r="E105" t="str">
        <f t="shared" ca="1" si="29"/>
        <v/>
      </c>
      <c r="F105" s="172" t="str">
        <f t="shared" ca="1" si="30"/>
        <v>RépSimple</v>
      </c>
      <c r="G105" s="172" t="str">
        <f t="shared" ca="1" si="23"/>
        <v/>
      </c>
      <c r="H105" s="171">
        <f t="shared" ca="1" si="24"/>
        <v>1</v>
      </c>
      <c r="I105" t="str">
        <f t="shared" ca="1" si="31"/>
        <v/>
      </c>
    </row>
    <row r="106" spans="1:9" ht="15" customHeight="1">
      <c r="A106" s="172" t="str">
        <f t="shared" ca="1" si="25"/>
        <v>O.03</v>
      </c>
      <c r="B106" s="172" t="str">
        <f t="shared" ca="1" si="26"/>
        <v>O</v>
      </c>
      <c r="C106" s="172" t="str">
        <f t="shared" ca="1" si="27"/>
        <v>Axe 8</v>
      </c>
      <c r="D106" s="172">
        <f t="shared" ca="1" si="28"/>
        <v>2</v>
      </c>
      <c r="E106" t="str">
        <f t="shared" ca="1" si="29"/>
        <v/>
      </c>
      <c r="F106" s="172" t="str">
        <f t="shared" ca="1" si="30"/>
        <v>RépSimple</v>
      </c>
      <c r="G106" s="172" t="str">
        <f t="shared" ca="1" si="23"/>
        <v/>
      </c>
      <c r="H106" s="171">
        <f t="shared" ca="1" si="24"/>
        <v>1</v>
      </c>
      <c r="I106" t="str">
        <f t="shared" ca="1" si="31"/>
        <v/>
      </c>
    </row>
    <row r="107" spans="1:9" ht="15" customHeight="1">
      <c r="A107" s="172" t="str">
        <f t="shared" ca="1" si="25"/>
        <v>O.04</v>
      </c>
      <c r="B107" s="172" t="str">
        <f t="shared" ca="1" si="26"/>
        <v>O</v>
      </c>
      <c r="C107" s="172" t="str">
        <f t="shared" ca="1" si="27"/>
        <v>Axe 8</v>
      </c>
      <c r="D107" s="172">
        <f t="shared" ca="1" si="28"/>
        <v>2</v>
      </c>
      <c r="E107" t="str">
        <f t="shared" ca="1" si="29"/>
        <v/>
      </c>
      <c r="F107" s="172" t="str">
        <f t="shared" ca="1" si="30"/>
        <v>RépSimple</v>
      </c>
      <c r="G107" s="172" t="str">
        <f t="shared" ca="1" si="23"/>
        <v/>
      </c>
      <c r="H107" s="171">
        <f t="shared" ca="1" si="24"/>
        <v>1</v>
      </c>
      <c r="I107" t="str">
        <f t="shared" ca="1" si="31"/>
        <v/>
      </c>
    </row>
    <row r="108" spans="1:9" ht="15" customHeight="1">
      <c r="A108" s="172" t="str">
        <f t="shared" ca="1" si="25"/>
        <v>P.01</v>
      </c>
      <c r="B108" s="172" t="str">
        <f t="shared" ca="1" si="26"/>
        <v>P</v>
      </c>
      <c r="C108" s="172" t="str">
        <f t="shared" ca="1" si="27"/>
        <v>Axe 9</v>
      </c>
      <c r="D108" s="172">
        <f t="shared" ca="1" si="28"/>
        <v>2</v>
      </c>
      <c r="E108" t="str">
        <f t="shared" ca="1" si="29"/>
        <v/>
      </c>
      <c r="F108" s="172" t="str">
        <f t="shared" ca="1" si="30"/>
        <v>RépComplexe1</v>
      </c>
      <c r="G108" s="172" t="str">
        <f t="shared" ca="1" si="23"/>
        <v/>
      </c>
      <c r="H108" s="171">
        <f t="shared" ca="1" si="24"/>
        <v>1</v>
      </c>
      <c r="I108" t="str">
        <f t="shared" ca="1" si="31"/>
        <v/>
      </c>
    </row>
    <row r="109" spans="1:9" ht="15" customHeight="1">
      <c r="A109" s="172" t="str">
        <f t="shared" ca="1" si="25"/>
        <v>P.02</v>
      </c>
      <c r="B109" s="172" t="str">
        <f t="shared" ca="1" si="26"/>
        <v>P</v>
      </c>
      <c r="C109" s="172" t="str">
        <f t="shared" ca="1" si="27"/>
        <v>Axe 9</v>
      </c>
      <c r="D109" s="172">
        <f t="shared" ca="1" si="28"/>
        <v>2</v>
      </c>
      <c r="E109" t="str">
        <f t="shared" ca="1" si="29"/>
        <v/>
      </c>
      <c r="F109" s="172" t="str">
        <f t="shared" ca="1" si="30"/>
        <v>RépComplexe1</v>
      </c>
      <c r="G109" s="172" t="str">
        <f t="shared" ca="1" si="23"/>
        <v/>
      </c>
      <c r="H109" s="171">
        <f t="shared" ca="1" si="24"/>
        <v>1</v>
      </c>
      <c r="I109" t="str">
        <f t="shared" ca="1" si="31"/>
        <v/>
      </c>
    </row>
    <row r="110" spans="1:9" ht="15" customHeight="1">
      <c r="A110" s="172" t="str">
        <f t="shared" ca="1" si="25"/>
        <v>P.03</v>
      </c>
      <c r="B110" s="172" t="str">
        <f t="shared" ca="1" si="26"/>
        <v>P</v>
      </c>
      <c r="C110" s="172" t="str">
        <f t="shared" ca="1" si="27"/>
        <v>Axe 9</v>
      </c>
      <c r="D110" s="172">
        <f t="shared" ca="1" si="28"/>
        <v>2</v>
      </c>
      <c r="E110" t="str">
        <f t="shared" ca="1" si="29"/>
        <v/>
      </c>
      <c r="F110" s="172" t="str">
        <f t="shared" ca="1" si="30"/>
        <v>RépSimpleInv</v>
      </c>
      <c r="G110" s="172" t="str">
        <f t="shared" ca="1" si="23"/>
        <v/>
      </c>
      <c r="H110" s="171">
        <f t="shared" ca="1" si="24"/>
        <v>1</v>
      </c>
      <c r="I110" t="str">
        <f t="shared" ca="1" si="31"/>
        <v/>
      </c>
    </row>
    <row r="111" spans="1:9" ht="15" customHeight="1">
      <c r="A111" s="172" t="str">
        <f t="shared" ca="1" si="25"/>
        <v>P.04</v>
      </c>
      <c r="B111" s="172" t="str">
        <f t="shared" ca="1" si="26"/>
        <v>P</v>
      </c>
      <c r="C111" s="172" t="str">
        <f t="shared" ca="1" si="27"/>
        <v>Axe 9</v>
      </c>
      <c r="D111" s="172">
        <f t="shared" ca="1" si="28"/>
        <v>2</v>
      </c>
      <c r="E111" t="str">
        <f t="shared" ca="1" si="29"/>
        <v/>
      </c>
      <c r="F111" s="172" t="str">
        <f t="shared" ca="1" si="30"/>
        <v>RépComplexe1</v>
      </c>
      <c r="G111" s="172" t="str">
        <f t="shared" ca="1" si="23"/>
        <v/>
      </c>
      <c r="H111" s="171">
        <f t="shared" ca="1" si="24"/>
        <v>1</v>
      </c>
      <c r="I111" t="str">
        <f t="shared" ca="1" si="31"/>
        <v/>
      </c>
    </row>
    <row r="112" spans="1:9" ht="15" customHeight="1">
      <c r="A112" s="172" t="str">
        <f t="shared" ca="1" si="25"/>
        <v>P.05</v>
      </c>
      <c r="B112" s="172" t="str">
        <f t="shared" ca="1" si="26"/>
        <v>P</v>
      </c>
      <c r="C112" s="172" t="str">
        <f t="shared" ca="1" si="27"/>
        <v>Axe 9</v>
      </c>
      <c r="D112" s="172">
        <f t="shared" ca="1" si="28"/>
        <v>2</v>
      </c>
      <c r="E112" t="str">
        <f t="shared" ca="1" si="29"/>
        <v/>
      </c>
      <c r="F112" s="172" t="str">
        <f t="shared" ca="1" si="30"/>
        <v>RépSimple</v>
      </c>
      <c r="G112" s="172" t="str">
        <f t="shared" ca="1" si="23"/>
        <v/>
      </c>
      <c r="H112" s="171">
        <f t="shared" ca="1" si="24"/>
        <v>1</v>
      </c>
      <c r="I112" t="str">
        <f t="shared" ca="1" si="31"/>
        <v/>
      </c>
    </row>
    <row r="113" spans="1:9" ht="15" customHeight="1">
      <c r="A113" s="172" t="str">
        <f t="shared" ca="1" si="25"/>
        <v>P.06</v>
      </c>
      <c r="B113" s="172" t="str">
        <f t="shared" ca="1" si="26"/>
        <v>P</v>
      </c>
      <c r="C113" s="172" t="str">
        <f t="shared" ca="1" si="27"/>
        <v>Axe 9</v>
      </c>
      <c r="D113" s="172">
        <f t="shared" ca="1" si="28"/>
        <v>2</v>
      </c>
      <c r="E113" t="str">
        <f t="shared" ca="1" si="29"/>
        <v/>
      </c>
      <c r="F113" s="172" t="str">
        <f t="shared" ca="1" si="30"/>
        <v>RépSimple</v>
      </c>
      <c r="G113" s="172" t="str">
        <f t="shared" ca="1" si="23"/>
        <v/>
      </c>
      <c r="H113" s="171">
        <f t="shared" ca="1" si="24"/>
        <v>1</v>
      </c>
      <c r="I113" t="str">
        <f t="shared" ca="1" si="31"/>
        <v/>
      </c>
    </row>
    <row r="114" spans="1:9" ht="15" customHeight="1">
      <c r="A114" s="172" t="str">
        <f t="shared" ca="1" si="25"/>
        <v>P.07</v>
      </c>
      <c r="B114" s="172" t="str">
        <f t="shared" ca="1" si="26"/>
        <v>P</v>
      </c>
      <c r="C114" s="172" t="str">
        <f t="shared" ca="1" si="27"/>
        <v>Axe 9</v>
      </c>
      <c r="D114" s="172">
        <f t="shared" ca="1" si="28"/>
        <v>2</v>
      </c>
      <c r="E114" t="str">
        <f t="shared" ca="1" si="29"/>
        <v/>
      </c>
      <c r="F114" s="172" t="str">
        <f t="shared" ca="1" si="30"/>
        <v>RépSimple</v>
      </c>
      <c r="G114" s="172" t="str">
        <f t="shared" ca="1" si="23"/>
        <v/>
      </c>
      <c r="H114" s="171">
        <f t="shared" ca="1" si="24"/>
        <v>1</v>
      </c>
      <c r="I114" t="str">
        <f t="shared" ca="1" si="31"/>
        <v/>
      </c>
    </row>
    <row r="115" spans="1:9" ht="15" customHeight="1">
      <c r="A115" s="172" t="str">
        <f t="shared" ca="1" si="25"/>
        <v>Q.01</v>
      </c>
      <c r="B115" s="172" t="str">
        <f t="shared" ca="1" si="26"/>
        <v>Q</v>
      </c>
      <c r="C115" s="172" t="str">
        <f t="shared" ca="1" si="27"/>
        <v>Axe 9</v>
      </c>
      <c r="D115" s="172">
        <f t="shared" ca="1" si="28"/>
        <v>2</v>
      </c>
      <c r="E115" t="str">
        <f t="shared" ca="1" si="29"/>
        <v/>
      </c>
      <c r="F115" s="172" t="str">
        <f t="shared" ca="1" si="30"/>
        <v>RépSimple</v>
      </c>
      <c r="G115" s="172" t="str">
        <f t="shared" ca="1" si="23"/>
        <v/>
      </c>
      <c r="H115" s="171">
        <f t="shared" ca="1" si="24"/>
        <v>1</v>
      </c>
      <c r="I115" t="str">
        <f t="shared" ca="1" si="31"/>
        <v/>
      </c>
    </row>
    <row r="116" spans="1:9" ht="15" customHeight="1">
      <c r="A116" s="172" t="str">
        <f t="shared" ca="1" si="25"/>
        <v>Q.02</v>
      </c>
      <c r="B116" s="172" t="str">
        <f t="shared" ca="1" si="26"/>
        <v>Q</v>
      </c>
      <c r="C116" s="172" t="str">
        <f t="shared" ca="1" si="27"/>
        <v>Axe 9</v>
      </c>
      <c r="D116" s="172">
        <f t="shared" ca="1" si="28"/>
        <v>2</v>
      </c>
      <c r="E116" t="str">
        <f t="shared" ca="1" si="29"/>
        <v/>
      </c>
      <c r="F116" s="172" t="str">
        <f t="shared" ca="1" si="30"/>
        <v>RépSimple</v>
      </c>
      <c r="G116" s="172" t="str">
        <f t="shared" ca="1" si="23"/>
        <v/>
      </c>
      <c r="H116" s="171">
        <f t="shared" ca="1" si="24"/>
        <v>1</v>
      </c>
      <c r="I116" t="str">
        <f t="shared" ca="1" si="31"/>
        <v/>
      </c>
    </row>
    <row r="117" spans="1:9" ht="15" customHeight="1">
      <c r="A117" s="172" t="str">
        <f t="shared" ca="1" si="25"/>
        <v>Q.03</v>
      </c>
      <c r="B117" s="172" t="str">
        <f t="shared" ca="1" si="26"/>
        <v>Q</v>
      </c>
      <c r="C117" s="172" t="str">
        <f t="shared" ca="1" si="27"/>
        <v>Axe 9</v>
      </c>
      <c r="D117" s="172">
        <f t="shared" ca="1" si="28"/>
        <v>2</v>
      </c>
      <c r="E117" t="str">
        <f t="shared" ca="1" si="29"/>
        <v/>
      </c>
      <c r="F117" s="172" t="str">
        <f t="shared" ca="1" si="30"/>
        <v>RépSimple</v>
      </c>
      <c r="G117" s="172" t="str">
        <f t="shared" ca="1" si="23"/>
        <v/>
      </c>
      <c r="H117" s="171">
        <f t="shared" ca="1" si="24"/>
        <v>1</v>
      </c>
      <c r="I117" t="str">
        <f t="shared" ca="1" si="31"/>
        <v/>
      </c>
    </row>
    <row r="118" spans="1:9" ht="15" customHeight="1">
      <c r="A118" s="172" t="str">
        <f t="shared" ca="1" si="25"/>
        <v>Q.04</v>
      </c>
      <c r="B118" s="172" t="str">
        <f t="shared" ca="1" si="26"/>
        <v>Q</v>
      </c>
      <c r="C118" s="172" t="str">
        <f t="shared" ca="1" si="27"/>
        <v>Axe 9</v>
      </c>
      <c r="D118" s="172">
        <f t="shared" ca="1" si="28"/>
        <v>2</v>
      </c>
      <c r="E118" t="str">
        <f t="shared" ca="1" si="29"/>
        <v/>
      </c>
      <c r="F118" s="172" t="str">
        <f t="shared" ca="1" si="30"/>
        <v>RépSimple</v>
      </c>
      <c r="G118" s="172" t="str">
        <f t="shared" ca="1" si="23"/>
        <v/>
      </c>
      <c r="H118" s="171">
        <f t="shared" ca="1" si="24"/>
        <v>1</v>
      </c>
      <c r="I118" t="str">
        <f t="shared" ca="1" si="31"/>
        <v/>
      </c>
    </row>
    <row r="119" spans="1:9" ht="15" customHeight="1">
      <c r="A119" s="172" t="str">
        <f t="shared" ca="1" si="25"/>
        <v>Q.05</v>
      </c>
      <c r="B119" s="172" t="str">
        <f t="shared" ca="1" si="26"/>
        <v>Q</v>
      </c>
      <c r="C119" s="172" t="str">
        <f t="shared" ca="1" si="27"/>
        <v>Axe 9</v>
      </c>
      <c r="D119" s="172">
        <f t="shared" ca="1" si="28"/>
        <v>2</v>
      </c>
      <c r="E119" t="str">
        <f t="shared" ca="1" si="29"/>
        <v/>
      </c>
      <c r="F119" s="172" t="str">
        <f t="shared" ca="1" si="30"/>
        <v>RépSimple</v>
      </c>
      <c r="G119" s="172" t="str">
        <f t="shared" ca="1" si="23"/>
        <v/>
      </c>
      <c r="H119" s="171">
        <f t="shared" ca="1" si="24"/>
        <v>1</v>
      </c>
      <c r="I119" t="str">
        <f t="shared" ca="1" si="31"/>
        <v/>
      </c>
    </row>
    <row r="120" spans="1:9" ht="15" customHeight="1">
      <c r="A120" s="172" t="str">
        <f t="shared" ca="1" si="25"/>
        <v>Q.06</v>
      </c>
      <c r="B120" s="172" t="str">
        <f t="shared" ca="1" si="26"/>
        <v>Q</v>
      </c>
      <c r="C120" s="172" t="str">
        <f t="shared" ca="1" si="27"/>
        <v>Axe 9</v>
      </c>
      <c r="D120" s="172">
        <f t="shared" ca="1" si="28"/>
        <v>2</v>
      </c>
      <c r="E120" t="str">
        <f t="shared" ca="1" si="29"/>
        <v/>
      </c>
      <c r="F120" s="172" t="str">
        <f t="shared" ca="1" si="30"/>
        <v>RépSimple</v>
      </c>
      <c r="G120" s="172" t="str">
        <f t="shared" ca="1" si="23"/>
        <v/>
      </c>
      <c r="H120" s="171">
        <f t="shared" ca="1" si="24"/>
        <v>1</v>
      </c>
      <c r="I120" t="str">
        <f t="shared" ca="1" si="31"/>
        <v/>
      </c>
    </row>
    <row r="121" spans="1:9" ht="15" customHeight="1">
      <c r="A121" s="172" t="str">
        <f t="shared" ca="1" si="25"/>
        <v>R.01</v>
      </c>
      <c r="B121" s="172" t="str">
        <f t="shared" ca="1" si="26"/>
        <v>R</v>
      </c>
      <c r="C121" s="172" t="str">
        <f t="shared" ca="1" si="27"/>
        <v>Axe 9</v>
      </c>
      <c r="D121" s="172">
        <f t="shared" ca="1" si="28"/>
        <v>2</v>
      </c>
      <c r="E121" t="str">
        <f t="shared" ca="1" si="29"/>
        <v/>
      </c>
      <c r="F121" s="172" t="str">
        <f t="shared" ca="1" si="30"/>
        <v>RépSimple</v>
      </c>
      <c r="G121" s="172" t="str">
        <f t="shared" ca="1" si="23"/>
        <v/>
      </c>
      <c r="H121" s="171">
        <f t="shared" ca="1" si="24"/>
        <v>1</v>
      </c>
      <c r="I121" t="str">
        <f t="shared" ca="1" si="31"/>
        <v/>
      </c>
    </row>
    <row r="122" spans="1:9" ht="15" customHeight="1">
      <c r="A122" s="172" t="str">
        <f t="shared" ca="1" si="25"/>
        <v>R.02</v>
      </c>
      <c r="B122" s="172" t="str">
        <f t="shared" ca="1" si="26"/>
        <v>R</v>
      </c>
      <c r="C122" s="172" t="str">
        <f t="shared" ca="1" si="27"/>
        <v>Axe 9</v>
      </c>
      <c r="D122" s="172">
        <f t="shared" ca="1" si="28"/>
        <v>2</v>
      </c>
      <c r="E122" t="str">
        <f t="shared" ca="1" si="29"/>
        <v/>
      </c>
      <c r="F122" s="172" t="str">
        <f t="shared" ca="1" si="30"/>
        <v>RépSimple</v>
      </c>
      <c r="G122" s="172" t="str">
        <f t="shared" ca="1" si="23"/>
        <v/>
      </c>
      <c r="H122" s="171">
        <f t="shared" ca="1" si="24"/>
        <v>1</v>
      </c>
      <c r="I122" t="str">
        <f t="shared" ca="1" si="31"/>
        <v/>
      </c>
    </row>
    <row r="123" spans="1:9" ht="15" customHeight="1">
      <c r="A123" s="172" t="str">
        <f t="shared" ca="1" si="25"/>
        <v>R.03</v>
      </c>
      <c r="B123" s="172" t="str">
        <f t="shared" ca="1" si="26"/>
        <v>R</v>
      </c>
      <c r="C123" s="172" t="str">
        <f t="shared" ca="1" si="27"/>
        <v>Axe 9</v>
      </c>
      <c r="D123" s="172">
        <f t="shared" ca="1" si="28"/>
        <v>2</v>
      </c>
      <c r="E123" t="str">
        <f t="shared" ca="1" si="29"/>
        <v/>
      </c>
      <c r="F123" s="172" t="str">
        <f t="shared" ca="1" si="30"/>
        <v>RépSimple</v>
      </c>
      <c r="G123" s="172" t="str">
        <f t="shared" ca="1" si="23"/>
        <v/>
      </c>
      <c r="H123" s="171">
        <f t="shared" ca="1" si="24"/>
        <v>1</v>
      </c>
      <c r="I123" t="str">
        <f t="shared" ca="1" si="31"/>
        <v/>
      </c>
    </row>
    <row r="124" spans="1:9" ht="15" customHeight="1">
      <c r="A124" s="172" t="str">
        <f t="shared" ca="1" si="25"/>
        <v>S.01</v>
      </c>
      <c r="B124" s="172" t="str">
        <f t="shared" ca="1" si="26"/>
        <v>S</v>
      </c>
      <c r="C124" s="172" t="str">
        <f t="shared" ca="1" si="27"/>
        <v>Axe 9</v>
      </c>
      <c r="D124" s="172">
        <f t="shared" ca="1" si="28"/>
        <v>2</v>
      </c>
      <c r="E124" t="str">
        <f t="shared" ca="1" si="29"/>
        <v/>
      </c>
      <c r="F124" s="172" t="str">
        <f t="shared" ca="1" si="30"/>
        <v>RépSimple</v>
      </c>
      <c r="G124" s="172" t="str">
        <f t="shared" ca="1" si="23"/>
        <v/>
      </c>
      <c r="H124" s="171">
        <f t="shared" ca="1" si="24"/>
        <v>1</v>
      </c>
      <c r="I124" t="str">
        <f t="shared" ca="1" si="31"/>
        <v/>
      </c>
    </row>
    <row r="125" spans="1:9" ht="15" customHeight="1">
      <c r="A125" s="172" t="str">
        <f t="shared" ca="1" si="25"/>
        <v>S.02</v>
      </c>
      <c r="B125" s="172" t="str">
        <f t="shared" ca="1" si="26"/>
        <v>S</v>
      </c>
      <c r="C125" s="172" t="str">
        <f t="shared" ca="1" si="27"/>
        <v>Axe 9</v>
      </c>
      <c r="D125" s="172">
        <f t="shared" ca="1" si="28"/>
        <v>2</v>
      </c>
      <c r="E125" t="str">
        <f t="shared" ca="1" si="29"/>
        <v/>
      </c>
      <c r="F125" s="172" t="str">
        <f t="shared" ca="1" si="30"/>
        <v>RépSimple</v>
      </c>
      <c r="G125" s="172" t="str">
        <f t="shared" ca="1" si="23"/>
        <v/>
      </c>
      <c r="H125" s="171">
        <f t="shared" ca="1" si="24"/>
        <v>1</v>
      </c>
      <c r="I125" t="str">
        <f t="shared" ca="1" si="31"/>
        <v/>
      </c>
    </row>
    <row r="126" spans="1:9" ht="15" customHeight="1">
      <c r="A126" s="172" t="str">
        <f t="shared" ref="A126:A132" ca="1" si="32">INDEX(OFFSET(RéfN4,,,,1),ROW()-ROW($A$1))</f>
        <v>S.03</v>
      </c>
      <c r="B126" s="172" t="str">
        <f t="shared" ref="B126:B132" ca="1" si="33">VLOOKUP(A126,RéfN4,2,FALSE)</f>
        <v>S</v>
      </c>
      <c r="C126" s="172" t="str">
        <f t="shared" ref="C126:C132" ca="1" si="34">IF(VLOOKUP(B126,RéfN3,2,FALSE)="","",VLOOKUP(B126,RéfN3,2,FALSE))</f>
        <v>Axe 9</v>
      </c>
      <c r="D126" s="172">
        <f t="shared" ref="D126:D132" ca="1" si="35">IF(ISERROR(VLOOKUP(C126,RéfN2,2,FALSE)),0,VLOOKUP(C126,RéfN2,2,FALSE))</f>
        <v>2</v>
      </c>
      <c r="E126" t="str">
        <f t="shared" ref="E126:E132" ca="1" si="36">IF(VLOOKUP($A126,INDIRECT(VLOOKUP($B126,RéfN3,4)),3,FALSE)="","",VLOOKUP($A126,INDIRECT(VLOOKUP($B126,RéfN3,4)),3,FALSE))</f>
        <v/>
      </c>
      <c r="F126" s="172" t="str">
        <f t="shared" ref="F126:F132" ca="1" si="37">VLOOKUP(A126,RéfN4,4,FALSE)</f>
        <v>RépSimple</v>
      </c>
      <c r="G126" s="172" t="str">
        <f t="shared" ca="1" si="23"/>
        <v/>
      </c>
      <c r="H126" s="171">
        <f t="shared" ca="1" si="24"/>
        <v>1</v>
      </c>
      <c r="I126" t="str">
        <f t="shared" ref="I126:I132" ca="1" si="38">IF(VLOOKUP($A126,INDIRECT(VLOOKUP($B126,RéfN3,4)),4,FALSE)="","",VLOOKUP($A126,INDIRECT(VLOOKUP($B126,RéfN3,4)),4,FALSE))</f>
        <v/>
      </c>
    </row>
    <row r="127" spans="1:9" ht="15" customHeight="1">
      <c r="A127" s="172" t="str">
        <f t="shared" ca="1" si="32"/>
        <v>S.04</v>
      </c>
      <c r="B127" s="172" t="str">
        <f t="shared" ca="1" si="33"/>
        <v>S</v>
      </c>
      <c r="C127" s="172" t="str">
        <f t="shared" ca="1" si="34"/>
        <v>Axe 9</v>
      </c>
      <c r="D127" s="172">
        <f t="shared" ca="1" si="35"/>
        <v>2</v>
      </c>
      <c r="E127" t="str">
        <f t="shared" ca="1" si="36"/>
        <v/>
      </c>
      <c r="F127" s="172" t="str">
        <f t="shared" ca="1" si="37"/>
        <v>RépSimple</v>
      </c>
      <c r="G127" s="172" t="str">
        <f t="shared" ref="G127:G132" ca="1" si="39">IF(OR(ISERROR(VLOOKUP(E127,INDIRECT(F127),2,FALSE)),ISBLANK(VLOOKUP(E127,INDIRECT(F127),2,FALSE))),"",VLOOKUP(E127,INDIRECT(F127),2,FALSE))</f>
        <v/>
      </c>
      <c r="H127" s="171">
        <f t="shared" ref="H127:H132" ca="1" si="40">MAX(OFFSET(INDIRECT(F127),,1,,1))</f>
        <v>1</v>
      </c>
      <c r="I127" t="str">
        <f t="shared" ca="1" si="38"/>
        <v/>
      </c>
    </row>
    <row r="128" spans="1:9" ht="15" customHeight="1">
      <c r="A128" s="172" t="str">
        <f t="shared" ca="1" si="32"/>
        <v>S.05</v>
      </c>
      <c r="B128" s="172" t="str">
        <f t="shared" ca="1" si="33"/>
        <v>S</v>
      </c>
      <c r="C128" s="172" t="str">
        <f t="shared" ca="1" si="34"/>
        <v>Axe 9</v>
      </c>
      <c r="D128" s="172">
        <f t="shared" ca="1" si="35"/>
        <v>2</v>
      </c>
      <c r="E128" t="str">
        <f t="shared" ca="1" si="36"/>
        <v/>
      </c>
      <c r="F128" s="172" t="str">
        <f t="shared" ca="1" si="37"/>
        <v>RépSimple</v>
      </c>
      <c r="G128" s="172" t="str">
        <f t="shared" ca="1" si="39"/>
        <v/>
      </c>
      <c r="H128" s="171">
        <f t="shared" ca="1" si="40"/>
        <v>1</v>
      </c>
      <c r="I128" t="str">
        <f t="shared" ca="1" si="38"/>
        <v/>
      </c>
    </row>
    <row r="129" spans="1:9" ht="15" customHeight="1">
      <c r="A129" s="172" t="str">
        <f t="shared" ca="1" si="32"/>
        <v>S.06</v>
      </c>
      <c r="B129" s="172" t="str">
        <f t="shared" ca="1" si="33"/>
        <v>S</v>
      </c>
      <c r="C129" s="172" t="str">
        <f t="shared" ca="1" si="34"/>
        <v>Axe 9</v>
      </c>
      <c r="D129" s="172">
        <f t="shared" ca="1" si="35"/>
        <v>2</v>
      </c>
      <c r="E129" t="str">
        <f t="shared" ca="1" si="36"/>
        <v/>
      </c>
      <c r="F129" s="172" t="str">
        <f t="shared" ca="1" si="37"/>
        <v>RépSimple</v>
      </c>
      <c r="G129" s="172" t="str">
        <f t="shared" ca="1" si="39"/>
        <v/>
      </c>
      <c r="H129" s="171">
        <f t="shared" ca="1" si="40"/>
        <v>1</v>
      </c>
      <c r="I129" t="str">
        <f t="shared" ca="1" si="38"/>
        <v/>
      </c>
    </row>
    <row r="130" spans="1:9" ht="15" customHeight="1">
      <c r="A130" s="172" t="str">
        <f t="shared" ca="1" si="32"/>
        <v>S.07</v>
      </c>
      <c r="B130" s="172" t="str">
        <f t="shared" ca="1" si="33"/>
        <v>S</v>
      </c>
      <c r="C130" s="172" t="str">
        <f t="shared" ca="1" si="34"/>
        <v>Axe 9</v>
      </c>
      <c r="D130" s="172">
        <f t="shared" ca="1" si="35"/>
        <v>2</v>
      </c>
      <c r="E130" t="str">
        <f t="shared" ca="1" si="36"/>
        <v/>
      </c>
      <c r="F130" s="172" t="str">
        <f t="shared" ca="1" si="37"/>
        <v>RépSimple</v>
      </c>
      <c r="G130" s="172" t="str">
        <f t="shared" ca="1" si="39"/>
        <v/>
      </c>
      <c r="H130" s="171">
        <f t="shared" ca="1" si="40"/>
        <v>1</v>
      </c>
      <c r="I130" t="str">
        <f t="shared" ca="1" si="38"/>
        <v/>
      </c>
    </row>
    <row r="131" spans="1:9" ht="15" customHeight="1">
      <c r="A131" s="172" t="str">
        <f t="shared" ca="1" si="32"/>
        <v>T.01</v>
      </c>
      <c r="B131" s="172" t="str">
        <f t="shared" ca="1" si="33"/>
        <v>T</v>
      </c>
      <c r="C131" s="172" t="str">
        <f t="shared" ca="1" si="34"/>
        <v>Axe 9</v>
      </c>
      <c r="D131" s="172">
        <f t="shared" ca="1" si="35"/>
        <v>2</v>
      </c>
      <c r="E131" t="str">
        <f t="shared" ca="1" si="36"/>
        <v/>
      </c>
      <c r="F131" s="172" t="str">
        <f t="shared" ca="1" si="37"/>
        <v>RépSimple</v>
      </c>
      <c r="G131" s="172" t="str">
        <f t="shared" ca="1" si="39"/>
        <v/>
      </c>
      <c r="H131" s="171">
        <f t="shared" ca="1" si="40"/>
        <v>1</v>
      </c>
      <c r="I131" t="str">
        <f t="shared" ca="1" si="38"/>
        <v/>
      </c>
    </row>
    <row r="132" spans="1:9" ht="15" customHeight="1">
      <c r="A132" s="172" t="str">
        <f t="shared" ca="1" si="32"/>
        <v>T.02</v>
      </c>
      <c r="B132" s="172" t="str">
        <f t="shared" ca="1" si="33"/>
        <v>T</v>
      </c>
      <c r="C132" s="172" t="str">
        <f t="shared" ca="1" si="34"/>
        <v>Axe 9</v>
      </c>
      <c r="D132" s="172">
        <f t="shared" ca="1" si="35"/>
        <v>2</v>
      </c>
      <c r="E132" t="str">
        <f t="shared" ca="1" si="36"/>
        <v/>
      </c>
      <c r="F132" s="172" t="str">
        <f t="shared" ca="1" si="37"/>
        <v>RépSimple</v>
      </c>
      <c r="G132" s="172" t="str">
        <f t="shared" ca="1" si="39"/>
        <v/>
      </c>
      <c r="H132" s="171">
        <f t="shared" ca="1" si="40"/>
        <v>1</v>
      </c>
      <c r="I132" t="str">
        <f t="shared" ca="1" si="38"/>
        <v/>
      </c>
    </row>
    <row r="133" spans="1:9" ht="15" customHeight="1">
      <c r="H133" s="17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3" tint="0.79998168889431442"/>
    <pageSetUpPr autoPageBreaks="0" fitToPage="1"/>
  </sheetPr>
  <dimension ref="A1:AT15"/>
  <sheetViews>
    <sheetView showGridLines="0" showRowColHeaders="0" zoomScale="70" zoomScaleNormal="70" workbookViewId="0">
      <pane ySplit="2" topLeftCell="A9" activePane="bottomLeft" state="frozenSplit"/>
      <selection activeCell="S17" sqref="S17"/>
      <selection pane="bottomLeft" activeCell="B9" sqref="B9:AO9"/>
    </sheetView>
  </sheetViews>
  <sheetFormatPr baseColWidth="10" defaultColWidth="3.85546875" defaultRowHeight="13.2"/>
  <cols>
    <col min="1" max="1" width="3.85546875" style="118" customWidth="1"/>
    <col min="2" max="2" width="3.85546875" style="119" customWidth="1"/>
    <col min="3" max="4" width="5.85546875" style="119" customWidth="1"/>
    <col min="5" max="29" width="5.85546875" style="118" customWidth="1"/>
    <col min="30" max="30" width="5.7109375" style="118" customWidth="1"/>
    <col min="31" max="16384" width="3.85546875" style="118"/>
  </cols>
  <sheetData>
    <row r="1" spans="1:46" ht="74.25" customHeight="1">
      <c r="A1" s="117"/>
      <c r="B1" s="117"/>
      <c r="C1" s="117"/>
      <c r="D1" s="117"/>
      <c r="E1" s="117"/>
      <c r="F1" s="117"/>
      <c r="G1" s="117"/>
      <c r="H1" s="117"/>
      <c r="I1" s="117"/>
      <c r="J1" s="117"/>
      <c r="K1" s="117"/>
      <c r="L1" s="117"/>
      <c r="M1" s="117"/>
      <c r="N1" s="117"/>
      <c r="O1" s="117"/>
      <c r="P1" s="117"/>
      <c r="Q1" s="117"/>
      <c r="R1" s="117"/>
      <c r="S1" s="117"/>
      <c r="T1" s="117"/>
      <c r="U1" s="117"/>
    </row>
    <row r="2" spans="1:46" s="1" customFormat="1" ht="40.5" customHeight="1">
      <c r="B2" s="245" t="s">
        <v>5</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row>
    <row r="3" spans="1:46" ht="33" customHeight="1">
      <c r="C3" s="246" t="s">
        <v>249</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row>
    <row r="4" spans="1:46">
      <c r="B4" s="120"/>
      <c r="C4" s="159"/>
      <c r="D4" s="121"/>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row>
    <row r="5" spans="1:46" s="126" customFormat="1" ht="30" customHeight="1">
      <c r="B5" s="124"/>
      <c r="C5" s="123"/>
      <c r="D5" s="155" t="s">
        <v>49</v>
      </c>
      <c r="E5" s="125"/>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row>
    <row r="6" spans="1:46" s="126" customFormat="1" ht="68.400000000000006" customHeight="1">
      <c r="A6" s="125"/>
      <c r="B6" s="243" t="s">
        <v>293</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row>
    <row r="7" spans="1:46" s="128" customFormat="1" ht="21" customHeight="1">
      <c r="A7" s="127"/>
      <c r="B7" s="156"/>
      <c r="C7" s="157" t="s">
        <v>33</v>
      </c>
      <c r="D7" s="247" t="s">
        <v>250</v>
      </c>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6" s="128" customFormat="1" ht="28.2" customHeight="1">
      <c r="A8" s="127"/>
      <c r="B8" s="156"/>
      <c r="C8" s="157" t="s">
        <v>33</v>
      </c>
      <c r="D8" s="247" t="s">
        <v>294</v>
      </c>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row>
    <row r="9" spans="1:46" s="126" customFormat="1" ht="315" customHeight="1">
      <c r="A9" s="125"/>
      <c r="B9" s="243" t="s">
        <v>298</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T9" s="154"/>
    </row>
    <row r="10" spans="1:46" s="126" customFormat="1" ht="30" customHeight="1">
      <c r="B10" s="124"/>
      <c r="C10" s="123"/>
      <c r="D10" s="155" t="s">
        <v>50</v>
      </c>
      <c r="E10" s="125"/>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row>
    <row r="11" spans="1:46" s="126" customFormat="1" ht="189.6" customHeight="1">
      <c r="A11" s="125"/>
      <c r="B11" s="243" t="s">
        <v>295</v>
      </c>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row>
    <row r="12" spans="1:46" ht="30" customHeight="1">
      <c r="B12" s="124"/>
      <c r="C12" s="123"/>
      <c r="D12" s="155" t="s">
        <v>51</v>
      </c>
      <c r="E12" s="122"/>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row>
    <row r="13" spans="1:46" ht="31.2" customHeight="1">
      <c r="A13" s="122"/>
      <c r="B13" s="243" t="s">
        <v>101</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row>
    <row r="14" spans="1:46" s="133" customFormat="1">
      <c r="A14" s="129"/>
      <c r="B14" s="130"/>
      <c r="C14" s="121"/>
      <c r="D14" s="121"/>
      <c r="E14" s="129"/>
      <c r="F14" s="129"/>
      <c r="G14" s="129"/>
      <c r="H14" s="129"/>
      <c r="I14" s="173" t="s">
        <v>95</v>
      </c>
      <c r="J14" s="129"/>
      <c r="K14" s="129"/>
      <c r="L14" s="129"/>
      <c r="M14" s="131"/>
      <c r="N14" s="131"/>
      <c r="O14" s="131"/>
      <c r="P14" s="131"/>
      <c r="Q14" s="131"/>
      <c r="R14" s="129"/>
      <c r="S14" s="131"/>
      <c r="T14" s="131"/>
      <c r="U14" s="131"/>
      <c r="V14" s="174" t="s">
        <v>0</v>
      </c>
      <c r="W14" s="129"/>
      <c r="X14" s="131"/>
      <c r="Y14" s="131"/>
      <c r="Z14" s="131"/>
      <c r="AA14" s="131"/>
      <c r="AB14" s="131"/>
      <c r="AC14" s="131"/>
      <c r="AD14" s="132"/>
    </row>
    <row r="15" spans="1:46" ht="12.75" customHeight="1">
      <c r="B15" s="124"/>
      <c r="C15" s="123"/>
      <c r="D15" s="123"/>
      <c r="E15" s="125"/>
      <c r="F15" s="125"/>
      <c r="G15" s="125"/>
      <c r="H15" s="125"/>
      <c r="I15" s="175"/>
      <c r="J15" s="176"/>
      <c r="K15" s="176"/>
      <c r="L15" s="177"/>
      <c r="M15" s="176"/>
      <c r="N15" s="176"/>
      <c r="O15" s="125"/>
      <c r="P15" s="125"/>
      <c r="Q15" s="125"/>
      <c r="R15" s="125"/>
      <c r="S15" s="125"/>
      <c r="T15" s="125"/>
      <c r="U15" s="125"/>
      <c r="V15" s="174"/>
      <c r="W15" s="125"/>
      <c r="X15" s="125"/>
      <c r="Y15" s="125"/>
      <c r="Z15" s="125"/>
      <c r="AA15" s="125"/>
      <c r="AB15" s="125"/>
      <c r="AC15" s="125"/>
      <c r="AD15" s="125"/>
    </row>
  </sheetData>
  <mergeCells count="8">
    <mergeCell ref="B11:AO11"/>
    <mergeCell ref="B13:AO13"/>
    <mergeCell ref="B9:AO9"/>
    <mergeCell ref="B2:AO2"/>
    <mergeCell ref="C3:AC3"/>
    <mergeCell ref="B6:AO6"/>
    <mergeCell ref="D7:AO7"/>
    <mergeCell ref="D8:AO8"/>
  </mergeCells>
  <phoneticPr fontId="0" type="noConversion"/>
  <hyperlinks>
    <hyperlink ref="V14" r:id="rId1"/>
  </hyperlinks>
  <pageMargins left="0.23622047244094491" right="0.23622047244094491" top="0.23622047244094491" bottom="0.19685039370078741" header="0.11811023622047245" footer="7.874015748031496E-2"/>
  <pageSetup paperSize="9" scale="60" orientation="landscape" verticalDpi="1200" r:id="rId2"/>
  <headerFooter alignWithMargins="0">
    <oddFooter>&amp;R&amp;P / &amp;N</oddFooter>
  </headerFooter>
  <rowBreaks count="1" manualBreakCount="1">
    <brk id="13" max="4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4" tint="0.39997558519241921"/>
    <pageSetUpPr autoPageBreaks="0" fitToPage="1"/>
  </sheetPr>
  <dimension ref="B1:AV32"/>
  <sheetViews>
    <sheetView showGridLines="0" showRowColHeaders="0" zoomScale="80" zoomScaleNormal="80" zoomScaleSheetLayoutView="100" workbookViewId="0">
      <pane ySplit="2" topLeftCell="A15" activePane="bottomLeft" state="frozenSplit"/>
      <selection activeCell="B17" sqref="B17:AO17"/>
      <selection pane="bottomLeft" activeCell="J23" sqref="J23:P23"/>
    </sheetView>
  </sheetViews>
  <sheetFormatPr baseColWidth="10" defaultColWidth="3.85546875" defaultRowHeight="13.2"/>
  <cols>
    <col min="1" max="3" width="3.85546875" style="48"/>
    <col min="4" max="8" width="4.42578125" style="48" customWidth="1"/>
    <col min="9" max="9" width="8.85546875" style="48" customWidth="1"/>
    <col min="10" max="11" width="4.42578125" style="48" customWidth="1"/>
    <col min="12" max="16384" width="3.85546875" style="48"/>
  </cols>
  <sheetData>
    <row r="1" spans="2:48" ht="73.5" customHeight="1">
      <c r="J1" s="96"/>
      <c r="K1" s="96"/>
      <c r="L1" s="96"/>
      <c r="M1" s="96"/>
      <c r="N1" s="96"/>
      <c r="O1" s="96"/>
      <c r="P1" s="96"/>
      <c r="Q1" s="96"/>
      <c r="R1" s="96"/>
      <c r="S1" s="96"/>
      <c r="T1" s="96"/>
      <c r="U1" s="96"/>
      <c r="V1" s="96"/>
      <c r="W1" s="96"/>
      <c r="X1" s="96"/>
      <c r="Y1" s="96"/>
      <c r="Z1" s="96"/>
      <c r="AA1" s="96"/>
      <c r="AB1" s="96"/>
      <c r="AC1" s="96"/>
      <c r="AD1" s="96"/>
      <c r="AE1" s="96"/>
    </row>
    <row r="2" spans="2:48" s="1" customFormat="1" ht="40.5" customHeight="1">
      <c r="B2" s="245" t="s">
        <v>6</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row>
    <row r="3" spans="2:48" ht="29.4">
      <c r="J3" s="96"/>
      <c r="K3" s="96"/>
      <c r="L3" s="96"/>
      <c r="M3" s="96"/>
      <c r="N3" s="96"/>
      <c r="O3" s="96"/>
      <c r="P3" s="96"/>
      <c r="Q3" s="96"/>
      <c r="R3" s="96"/>
      <c r="S3" s="96"/>
      <c r="T3" s="96"/>
      <c r="U3" s="96"/>
      <c r="V3" s="96"/>
      <c r="W3" s="96"/>
      <c r="X3" s="96"/>
      <c r="Y3" s="96"/>
      <c r="Z3" s="96"/>
      <c r="AA3" s="96"/>
      <c r="AB3" s="96"/>
      <c r="AC3" s="96"/>
      <c r="AD3" s="96"/>
      <c r="AE3" s="96"/>
    </row>
    <row r="5" spans="2:48" ht="23.4">
      <c r="D5" s="248" t="s">
        <v>54</v>
      </c>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row>
    <row r="6" spans="2:48" ht="14.4">
      <c r="D6" s="146"/>
      <c r="E6" s="49"/>
    </row>
    <row r="7" spans="2:48">
      <c r="B7" s="50"/>
    </row>
    <row r="8" spans="2:48">
      <c r="B8" s="50"/>
    </row>
    <row r="9" spans="2:48" ht="30" customHeight="1">
      <c r="D9" s="147"/>
      <c r="E9" s="148" t="s">
        <v>296</v>
      </c>
      <c r="F9" s="148"/>
      <c r="G9" s="148"/>
      <c r="H9" s="148"/>
      <c r="I9" s="148"/>
      <c r="J9" s="148"/>
      <c r="K9" s="148"/>
      <c r="L9" s="148"/>
      <c r="M9" s="148"/>
      <c r="N9" s="148"/>
      <c r="O9" s="148"/>
      <c r="P9" s="148"/>
      <c r="Q9" s="148"/>
      <c r="R9" s="148"/>
      <c r="S9" s="148"/>
      <c r="T9" s="148"/>
      <c r="U9" s="148"/>
      <c r="V9" s="148"/>
      <c r="W9" s="51"/>
      <c r="X9" s="51"/>
      <c r="Y9" s="51"/>
      <c r="Z9" s="51"/>
      <c r="AA9" s="51"/>
      <c r="AB9" s="51"/>
      <c r="AC9" s="51"/>
      <c r="AD9" s="51"/>
      <c r="AE9" s="51"/>
    </row>
    <row r="10" spans="2:48">
      <c r="B10" s="50"/>
    </row>
    <row r="11" spans="2:48" ht="13.8">
      <c r="B11" s="50"/>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row>
    <row r="12" spans="2:48" ht="13.8">
      <c r="B12" s="50"/>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row>
    <row r="13" spans="2:48" ht="47.4" customHeight="1">
      <c r="B13" s="50"/>
      <c r="D13" s="250" t="s">
        <v>282</v>
      </c>
      <c r="E13" s="250"/>
      <c r="F13" s="250"/>
      <c r="G13" s="250"/>
      <c r="H13" s="250"/>
      <c r="I13" s="250"/>
      <c r="J13" s="251"/>
      <c r="K13" s="252"/>
      <c r="L13" s="252"/>
      <c r="M13" s="252"/>
      <c r="N13" s="252"/>
      <c r="O13" s="252"/>
      <c r="P13" s="252"/>
      <c r="Q13" s="252"/>
      <c r="R13" s="252"/>
      <c r="S13" s="252"/>
      <c r="T13" s="252"/>
      <c r="U13" s="252"/>
      <c r="V13" s="252"/>
      <c r="W13" s="252"/>
      <c r="X13" s="252"/>
      <c r="Y13" s="252"/>
      <c r="Z13" s="252"/>
      <c r="AA13" s="252"/>
      <c r="AB13" s="252"/>
      <c r="AC13" s="252"/>
      <c r="AD13" s="252"/>
      <c r="AE13" s="253"/>
    </row>
    <row r="14" spans="2:48" ht="14.4">
      <c r="B14" s="50"/>
      <c r="D14" s="147"/>
      <c r="E14" s="147"/>
      <c r="F14" s="147"/>
      <c r="G14" s="147"/>
      <c r="H14" s="147"/>
      <c r="I14" s="147"/>
      <c r="J14" s="149" t="s">
        <v>52</v>
      </c>
      <c r="K14" s="147"/>
      <c r="L14" s="147"/>
      <c r="M14" s="147"/>
      <c r="N14" s="147"/>
      <c r="O14" s="147"/>
      <c r="P14" s="147"/>
      <c r="Q14" s="147"/>
      <c r="R14" s="147"/>
      <c r="S14" s="147"/>
      <c r="T14" s="147"/>
      <c r="U14" s="147"/>
      <c r="V14" s="147"/>
      <c r="W14" s="147"/>
      <c r="X14" s="147"/>
      <c r="Y14" s="147"/>
      <c r="Z14" s="147"/>
      <c r="AA14" s="147"/>
      <c r="AB14" s="147"/>
      <c r="AC14" s="147"/>
      <c r="AD14" s="147"/>
      <c r="AE14" s="150"/>
    </row>
    <row r="15" spans="2:48" ht="14.4">
      <c r="B15" s="50"/>
      <c r="D15" s="147"/>
      <c r="E15" s="147"/>
      <c r="F15" s="147"/>
      <c r="G15" s="147"/>
      <c r="H15" s="147"/>
      <c r="I15" s="147"/>
      <c r="J15" s="147"/>
      <c r="K15" s="147"/>
      <c r="L15" s="147"/>
      <c r="M15" s="147"/>
      <c r="N15" s="147"/>
      <c r="O15" s="149" t="s">
        <v>53</v>
      </c>
      <c r="P15" s="147"/>
      <c r="Q15" s="147"/>
      <c r="R15" s="147"/>
      <c r="S15" s="147"/>
      <c r="T15" s="147"/>
      <c r="U15" s="147"/>
      <c r="V15" s="147"/>
      <c r="W15" s="147"/>
      <c r="X15" s="147"/>
      <c r="Y15" s="147"/>
      <c r="Z15" s="147"/>
      <c r="AA15" s="147"/>
      <c r="AB15" s="147"/>
      <c r="AC15" s="147"/>
      <c r="AD15" s="147"/>
      <c r="AE15" s="147"/>
    </row>
    <row r="16" spans="2:48" ht="46.95" customHeight="1">
      <c r="B16" s="50"/>
      <c r="D16" s="250" t="s">
        <v>283</v>
      </c>
      <c r="E16" s="250"/>
      <c r="F16" s="250"/>
      <c r="G16" s="250"/>
      <c r="H16" s="250"/>
      <c r="I16" s="261"/>
      <c r="J16" s="251"/>
      <c r="K16" s="252"/>
      <c r="L16" s="252"/>
      <c r="M16" s="252"/>
      <c r="N16" s="252"/>
      <c r="O16" s="252"/>
      <c r="P16" s="252"/>
      <c r="Q16" s="252"/>
      <c r="R16" s="252"/>
      <c r="S16" s="252"/>
      <c r="T16" s="252"/>
      <c r="U16" s="252"/>
      <c r="V16" s="252"/>
      <c r="W16" s="252"/>
      <c r="X16" s="252"/>
      <c r="Y16" s="252"/>
      <c r="Z16" s="252"/>
      <c r="AA16" s="252"/>
      <c r="AB16" s="252"/>
      <c r="AC16" s="252"/>
      <c r="AD16" s="252"/>
      <c r="AE16" s="253"/>
      <c r="AG16" s="53" t="s">
        <v>61</v>
      </c>
      <c r="AH16" s="260" t="s">
        <v>239</v>
      </c>
      <c r="AI16" s="260"/>
      <c r="AJ16" s="260"/>
      <c r="AK16" s="260"/>
      <c r="AL16" s="260"/>
      <c r="AM16" s="260"/>
      <c r="AN16" s="260"/>
      <c r="AO16" s="260"/>
      <c r="AP16" s="260"/>
      <c r="AQ16" s="260"/>
      <c r="AR16" s="260"/>
      <c r="AS16" s="260"/>
      <c r="AT16" s="260"/>
      <c r="AU16" s="260"/>
      <c r="AV16" s="260"/>
    </row>
    <row r="17" spans="2:42" ht="15" customHeight="1">
      <c r="B17" s="50"/>
      <c r="D17" s="147"/>
      <c r="E17" s="147"/>
      <c r="F17" s="147"/>
      <c r="G17" s="147"/>
      <c r="H17" s="147"/>
      <c r="I17" s="147"/>
      <c r="J17" s="149" t="s">
        <v>52</v>
      </c>
      <c r="K17" s="147"/>
      <c r="L17" s="147"/>
      <c r="M17" s="147"/>
      <c r="N17" s="147"/>
      <c r="O17" s="147"/>
      <c r="P17" s="147"/>
      <c r="Q17" s="147"/>
      <c r="R17" s="147"/>
      <c r="S17" s="147"/>
      <c r="T17" s="147"/>
      <c r="U17" s="147"/>
      <c r="V17" s="147"/>
      <c r="W17" s="147"/>
      <c r="X17" s="147"/>
      <c r="Y17" s="147"/>
      <c r="Z17" s="147"/>
      <c r="AA17" s="147"/>
      <c r="AB17" s="147"/>
      <c r="AC17" s="147"/>
      <c r="AD17" s="147"/>
      <c r="AE17" s="147"/>
    </row>
    <row r="18" spans="2:42" ht="15" customHeight="1">
      <c r="B18" s="50"/>
      <c r="D18" s="147"/>
      <c r="E18" s="147"/>
      <c r="F18" s="147"/>
      <c r="G18" s="147"/>
      <c r="H18" s="147"/>
      <c r="I18" s="147"/>
      <c r="J18" s="147"/>
      <c r="K18" s="147"/>
      <c r="L18" s="149"/>
      <c r="M18" s="147"/>
      <c r="N18" s="147"/>
      <c r="P18" s="147"/>
      <c r="Q18" s="147"/>
      <c r="R18" s="147"/>
      <c r="S18" s="147"/>
      <c r="T18" s="147"/>
      <c r="U18" s="147"/>
      <c r="V18" s="147"/>
      <c r="W18" s="147"/>
      <c r="X18" s="147"/>
      <c r="Y18" s="147"/>
      <c r="Z18" s="147"/>
      <c r="AA18" s="147"/>
      <c r="AB18" s="147"/>
      <c r="AC18" s="147"/>
      <c r="AD18" s="147"/>
      <c r="AE18" s="147"/>
    </row>
    <row r="19" spans="2:42" ht="57" customHeight="1">
      <c r="B19" s="50"/>
      <c r="D19" s="250"/>
      <c r="E19" s="250"/>
      <c r="F19" s="250"/>
      <c r="G19" s="250"/>
      <c r="H19" s="250"/>
      <c r="I19" s="250"/>
      <c r="J19" s="250" t="s">
        <v>297</v>
      </c>
      <c r="K19" s="250"/>
      <c r="L19" s="250"/>
      <c r="M19" s="250"/>
      <c r="N19" s="261"/>
      <c r="O19" s="251"/>
      <c r="P19" s="252"/>
      <c r="Q19" s="252"/>
      <c r="R19" s="252"/>
      <c r="S19" s="252"/>
      <c r="T19" s="253"/>
      <c r="V19" s="258" t="s">
        <v>240</v>
      </c>
      <c r="W19" s="258"/>
      <c r="X19" s="259"/>
      <c r="Y19" s="262"/>
      <c r="Z19" s="263"/>
      <c r="AA19" s="264"/>
    </row>
    <row r="20" spans="2:42" ht="15" customHeight="1">
      <c r="B20" s="50"/>
      <c r="D20" s="147"/>
      <c r="E20" s="147"/>
      <c r="F20" s="147"/>
      <c r="G20" s="147"/>
      <c r="H20" s="147"/>
      <c r="I20" s="147"/>
      <c r="J20" s="149"/>
      <c r="K20" s="147"/>
      <c r="L20" s="147"/>
      <c r="M20" s="147"/>
      <c r="N20" s="147"/>
      <c r="O20" s="147"/>
      <c r="P20" s="147"/>
      <c r="Q20" s="147"/>
      <c r="R20" s="147"/>
      <c r="S20" s="147"/>
      <c r="T20" s="147"/>
      <c r="U20" s="147"/>
      <c r="V20" s="147"/>
      <c r="W20" s="147"/>
      <c r="X20" s="147"/>
      <c r="Y20" s="147"/>
      <c r="Z20" s="147"/>
      <c r="AA20" s="147"/>
      <c r="AB20" s="147"/>
      <c r="AC20" s="147"/>
      <c r="AD20" s="147"/>
      <c r="AE20" s="147"/>
    </row>
    <row r="21" spans="2:42" ht="14.4">
      <c r="B21" s="50"/>
      <c r="D21" s="147"/>
      <c r="E21" s="147"/>
      <c r="F21" s="147"/>
      <c r="G21" s="147"/>
      <c r="H21" s="147"/>
      <c r="I21" s="147"/>
      <c r="J21" s="147"/>
      <c r="K21" s="147"/>
      <c r="L21" s="147"/>
      <c r="M21" s="147"/>
      <c r="N21" s="147"/>
      <c r="O21" s="149"/>
      <c r="P21" s="147"/>
      <c r="Q21" s="147"/>
      <c r="R21" s="147"/>
      <c r="S21" s="147"/>
      <c r="T21" s="147"/>
      <c r="U21" s="147"/>
      <c r="V21" s="147"/>
      <c r="W21" s="147"/>
      <c r="X21" s="147"/>
      <c r="Y21" s="147"/>
      <c r="Z21" s="147"/>
      <c r="AA21" s="147"/>
      <c r="AB21" s="147"/>
      <c r="AC21" s="147"/>
      <c r="AD21" s="147"/>
      <c r="AE21" s="147"/>
    </row>
    <row r="22" spans="2:42" s="53" customFormat="1">
      <c r="B22" s="52"/>
    </row>
    <row r="23" spans="2:42" s="53" customFormat="1" ht="20.100000000000001" customHeight="1">
      <c r="B23" s="52"/>
      <c r="D23" s="250" t="s">
        <v>55</v>
      </c>
      <c r="E23" s="250"/>
      <c r="F23" s="250"/>
      <c r="G23" s="250"/>
      <c r="H23" s="250"/>
      <c r="I23" s="250"/>
      <c r="J23" s="255"/>
      <c r="K23" s="256"/>
      <c r="L23" s="256"/>
      <c r="M23" s="256"/>
      <c r="N23" s="256"/>
      <c r="O23" s="256"/>
      <c r="P23" s="257"/>
      <c r="Q23" s="151"/>
      <c r="R23" s="151"/>
      <c r="S23" s="151"/>
      <c r="T23" s="151"/>
      <c r="U23" s="151"/>
      <c r="V23" s="151"/>
      <c r="W23" s="151"/>
      <c r="X23" s="151"/>
      <c r="Y23" s="151"/>
      <c r="Z23" s="151"/>
      <c r="AA23" s="151"/>
      <c r="AB23" s="151"/>
      <c r="AC23" s="151"/>
      <c r="AD23" s="151"/>
      <c r="AE23" s="151"/>
    </row>
    <row r="24" spans="2:42" s="53" customFormat="1" ht="13.8">
      <c r="B24" s="52"/>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row>
    <row r="25" spans="2:42">
      <c r="B25" s="52"/>
    </row>
    <row r="26" spans="2:42" ht="30" customHeight="1">
      <c r="D26" s="147"/>
      <c r="E26" s="152" t="s">
        <v>56</v>
      </c>
      <c r="F26" s="147"/>
      <c r="G26" s="147"/>
      <c r="H26" s="147"/>
      <c r="I26" s="147"/>
      <c r="J26" s="147"/>
      <c r="K26" s="147"/>
      <c r="L26" s="147"/>
      <c r="M26" s="147"/>
      <c r="N26" s="147"/>
      <c r="O26" s="147"/>
      <c r="P26" s="147"/>
      <c r="Q26" s="147"/>
      <c r="R26" s="147"/>
      <c r="S26" s="147"/>
      <c r="T26" s="147"/>
      <c r="U26" s="147"/>
    </row>
    <row r="27" spans="2:42">
      <c r="B27" s="50"/>
    </row>
    <row r="28" spans="2:42" ht="45" customHeight="1">
      <c r="B28" s="50"/>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row>
    <row r="29" spans="2:42">
      <c r="B29" s="50"/>
    </row>
    <row r="30" spans="2:42">
      <c r="B30" s="50"/>
    </row>
    <row r="31" spans="2:42">
      <c r="B31" s="50"/>
    </row>
    <row r="32" spans="2:42">
      <c r="B32" s="50"/>
    </row>
  </sheetData>
  <mergeCells count="16">
    <mergeCell ref="AH16:AV16"/>
    <mergeCell ref="D16:I16"/>
    <mergeCell ref="J16:AE16"/>
    <mergeCell ref="O19:T19"/>
    <mergeCell ref="Y19:AA19"/>
    <mergeCell ref="J19:N19"/>
    <mergeCell ref="D28:AP28"/>
    <mergeCell ref="D23:I23"/>
    <mergeCell ref="J23:P23"/>
    <mergeCell ref="D19:I19"/>
    <mergeCell ref="V19:X19"/>
    <mergeCell ref="B2:AP2"/>
    <mergeCell ref="D5:AE5"/>
    <mergeCell ref="D11:AE11"/>
    <mergeCell ref="D13:I13"/>
    <mergeCell ref="J13:AE13"/>
  </mergeCells>
  <phoneticPr fontId="0" type="noConversion"/>
  <pageMargins left="0.39370078740157483" right="0.39370078740157483" top="0.78740157480314965" bottom="0.59055118110236227" header="0.39370078740157483" footer="0.39370078740157483"/>
  <pageSetup paperSize="9" scale="84" fitToHeight="0" orientation="landscape" verticalDpi="200" r:id="rId1"/>
  <headerFooter alignWithMargins="0">
    <oddFooter>&amp;R&amp;P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002060"/>
    <pageSetUpPr autoPageBreaks="0" fitToPage="1"/>
  </sheetPr>
  <dimension ref="A1:F102"/>
  <sheetViews>
    <sheetView showGridLines="0" showRowColHeaders="0" view="pageBreakPreview" zoomScale="90" zoomScaleNormal="70" zoomScaleSheetLayoutView="90" workbookViewId="0">
      <pane ySplit="2" topLeftCell="A12" activePane="bottomLeft" state="frozenSplit"/>
      <selection activeCell="S17" sqref="S17"/>
      <selection pane="bottomLeft"/>
    </sheetView>
  </sheetViews>
  <sheetFormatPr baseColWidth="10" defaultColWidth="12" defaultRowHeight="25.5" customHeight="1"/>
  <cols>
    <col min="1" max="1" width="0" style="1" hidden="1" customWidth="1"/>
    <col min="2" max="2" width="6" style="1" customWidth="1"/>
    <col min="3" max="3" width="9" style="2" customWidth="1"/>
    <col min="4" max="4" width="85.85546875" style="1" customWidth="1"/>
    <col min="5" max="5" width="16.140625" style="1" customWidth="1"/>
    <col min="6" max="6" width="52.42578125" style="1" customWidth="1"/>
    <col min="7" max="25" width="5.85546875" style="1" customWidth="1"/>
    <col min="26" max="16384" width="12" style="1"/>
  </cols>
  <sheetData>
    <row r="1" spans="1:6" ht="74.25" customHeight="1"/>
    <row r="2" spans="1:6" ht="40.5" customHeight="1">
      <c r="C2" s="95">
        <v>1</v>
      </c>
      <c r="D2" s="95" t="str">
        <f>VLOOKUP(C2,RéfN1,2,FALSE)</f>
        <v xml:space="preserve">Management de la prise en charge médicamenteuse </v>
      </c>
      <c r="E2" s="227" t="s">
        <v>81</v>
      </c>
      <c r="F2" s="227" t="s">
        <v>29</v>
      </c>
    </row>
    <row r="3" spans="1:6" s="98" customFormat="1" ht="38.1" customHeight="1">
      <c r="C3" s="162" t="s">
        <v>66</v>
      </c>
      <c r="D3" s="162" t="str">
        <f>VLOOKUP(C3,RéfN2,3,FALSE)</f>
        <v>Politique</v>
      </c>
      <c r="E3" s="101"/>
      <c r="F3" s="102"/>
    </row>
    <row r="4" spans="1:6" s="94" customFormat="1" ht="38.1" customHeight="1">
      <c r="C4" s="93" t="s">
        <v>15</v>
      </c>
      <c r="D4" s="93" t="str">
        <f>VLOOKUP(C4,RéfN3,3,FALSE)</f>
        <v>Organisation de la coopération</v>
      </c>
      <c r="E4" s="99"/>
      <c r="F4" s="178"/>
    </row>
    <row r="5" spans="1:6" ht="38.1" customHeight="1">
      <c r="A5" s="1" t="str">
        <f t="shared" ref="A5:A7" ca="1" si="0">IF(VLOOKUP($C5,ZoneBD,5,FALSE)="","",VLOOKUP($C5,ZoneBD,7,FALSE))</f>
        <v/>
      </c>
      <c r="C5" s="3" t="str">
        <f>$C$4&amp;TEXT(ROW()-ROW($C$4),".00")</f>
        <v>A.01</v>
      </c>
      <c r="D5" s="3" t="str">
        <f t="shared" ref="D5:D7" si="1">VLOOKUP(C5,RéfN4,3,FALSE)</f>
        <v>La coopération a établi une charte de fonctionnement rappelant le rôle de l'ensemble des membres de la coopération dans la prise en charge médicamenteuse.</v>
      </c>
      <c r="E5" s="91"/>
      <c r="F5" s="182"/>
    </row>
    <row r="6" spans="1:6" ht="38.1" customHeight="1">
      <c r="A6" s="1" t="str">
        <f t="shared" ca="1" si="0"/>
        <v/>
      </c>
      <c r="C6" s="3" t="str">
        <f>$C$4&amp;TEXT(ROW()-ROW($C$4),".00")</f>
        <v>A.02</v>
      </c>
      <c r="D6" s="3" t="str">
        <f t="shared" ca="1" si="1"/>
        <v>Cette charte reprend les objectifs stratégiques et opérationnels du scénario de la coopération.</v>
      </c>
      <c r="E6" s="91"/>
      <c r="F6" s="182"/>
    </row>
    <row r="7" spans="1:6" ht="38.1" customHeight="1">
      <c r="A7" s="1" t="str">
        <f t="shared" ca="1" si="0"/>
        <v/>
      </c>
      <c r="C7" s="3" t="str">
        <f t="shared" ref="C7" si="2">$C$4&amp;TEXT(ROW()-ROW($C$4),".00")</f>
        <v>A.03</v>
      </c>
      <c r="D7" s="3" t="str">
        <f t="shared" ca="1" si="1"/>
        <v>Cette charte reprend la définition des principales modalité de pilotage du projet.</v>
      </c>
      <c r="E7" s="91"/>
      <c r="F7" s="182"/>
    </row>
    <row r="8" spans="1:6" s="94" customFormat="1" ht="38.1" customHeight="1">
      <c r="C8" s="93" t="s">
        <v>16</v>
      </c>
      <c r="D8" s="93" t="str">
        <f>VLOOKUP(C8,RéfN3,3,FALSE)</f>
        <v>Politique Qualité/Sécurité de la PECM</v>
      </c>
      <c r="E8" s="99"/>
      <c r="F8" s="100"/>
    </row>
    <row r="9" spans="1:6" ht="47.25" customHeight="1">
      <c r="A9" s="1" t="str">
        <f t="shared" ref="A9:A14" ca="1" si="3">IF(VLOOKUP($C9,ZoneBD,5,FALSE)="","",VLOOKUP($C9,ZoneBD,7,FALSE))</f>
        <v/>
      </c>
      <c r="C9" s="3" t="str">
        <f t="shared" ref="C9:C14" si="4">$C$8&amp;TEXT(ROW()-ROW($C$8),".00")</f>
        <v>B.01</v>
      </c>
      <c r="D9" s="3" t="str">
        <f t="shared" ref="D9:D13" ca="1" si="5">VLOOKUP(C9,RéfN4,3,FALSE)</f>
        <v>Le comité de pilotage stratégique ou instance équivalente de la coopération a acté une politique de qualité et sécurité de la prise en charge médicamenteuse des patients/résidents (ex : dans la convention constitutive et/ou règlement intérieur)</v>
      </c>
      <c r="E9" s="91"/>
      <c r="F9" s="182"/>
    </row>
    <row r="10" spans="1:6" ht="38.1" customHeight="1">
      <c r="A10" s="1" t="str">
        <f t="shared" ca="1" si="3"/>
        <v/>
      </c>
      <c r="C10" s="3" t="str">
        <f t="shared" si="4"/>
        <v>B.02</v>
      </c>
      <c r="D10" s="3" t="str">
        <f t="shared" ca="1" si="5"/>
        <v>Cette politique est déclinée dans chaque établissement membre.</v>
      </c>
      <c r="E10" s="91"/>
      <c r="F10" s="182"/>
    </row>
    <row r="11" spans="1:6" ht="38.1" customHeight="1">
      <c r="A11" s="1" t="str">
        <f t="shared" ca="1" si="3"/>
        <v/>
      </c>
      <c r="C11" s="3" t="str">
        <f t="shared" si="4"/>
        <v>B.03</v>
      </c>
      <c r="D11" s="3" t="str">
        <f t="shared" ca="1" si="5"/>
        <v>Une procédure générale décrivant l'organisation de PECM au sein de la coopération est formalisée.</v>
      </c>
      <c r="E11" s="91"/>
      <c r="F11" s="182"/>
    </row>
    <row r="12" spans="1:6" ht="38.1" customHeight="1">
      <c r="A12" s="1" t="str">
        <f t="shared" ca="1" si="3"/>
        <v/>
      </c>
      <c r="C12" s="158" t="str">
        <f t="shared" si="4"/>
        <v>B.04</v>
      </c>
      <c r="D12" s="158" t="str">
        <f t="shared" ca="1" si="5"/>
        <v>Elle est établit en concertation avec les instances de chaque établissement membre (ex : CME, Comedims, Commission gériatrique des EHPAD ou instance équivalente)</v>
      </c>
      <c r="E12" s="91"/>
      <c r="F12" s="182"/>
    </row>
    <row r="13" spans="1:6" ht="38.1" customHeight="1">
      <c r="A13" s="1" t="str">
        <f t="shared" ca="1" si="3"/>
        <v/>
      </c>
      <c r="C13" s="158" t="str">
        <f t="shared" si="4"/>
        <v>B.05</v>
      </c>
      <c r="D13" s="158" t="str">
        <f t="shared" ca="1" si="5"/>
        <v>Elle tient compte des spécificités de la PECM de chaque membre (HAD, EHPAD, psychiatrie…)</v>
      </c>
      <c r="E13" s="91"/>
      <c r="F13" s="182"/>
    </row>
    <row r="14" spans="1:6" ht="38.1" customHeight="1">
      <c r="A14" s="1" t="str">
        <f t="shared" ca="1" si="3"/>
        <v/>
      </c>
      <c r="C14" s="158" t="str">
        <f t="shared" si="4"/>
        <v>B.06</v>
      </c>
      <c r="D14" s="158" t="str">
        <f ca="1">VLOOKUP(C14,RéfN4,3,FALSE)</f>
        <v>Elle est diffusée à l'ensemble des établissements membres de la coopération.</v>
      </c>
      <c r="E14" s="91"/>
      <c r="F14" s="182"/>
    </row>
    <row r="15" spans="1:6" s="98" customFormat="1" ht="38.1" customHeight="1">
      <c r="C15" s="162" t="s">
        <v>67</v>
      </c>
      <c r="D15" s="162" t="str">
        <f>VLOOKUP(C15,RéfN2,3,FALSE)</f>
        <v>Pilotage</v>
      </c>
      <c r="E15" s="101"/>
      <c r="F15" s="102"/>
    </row>
    <row r="16" spans="1:6" s="94" customFormat="1" ht="38.1" customHeight="1">
      <c r="C16" s="93" t="s">
        <v>17</v>
      </c>
      <c r="D16" s="93" t="str">
        <f>VLOOKUP(C16,RéfN3,3,FALSE)</f>
        <v>Bon usage des médicaments</v>
      </c>
      <c r="E16" s="99"/>
      <c r="F16" s="100"/>
    </row>
    <row r="17" spans="1:6" ht="38.1" customHeight="1">
      <c r="A17" s="1" t="str">
        <f ca="1">IF(VLOOKUP($C17,ZoneBD,5,FALSE)="","",VLOOKUP($C17,ZoneBD,7,FALSE))</f>
        <v/>
      </c>
      <c r="C17" s="3" t="str">
        <f>$C$16&amp;TEXT(ROW()-ROW($C$16),".00")</f>
        <v>C.01</v>
      </c>
      <c r="D17" s="3" t="str">
        <f t="shared" ref="D17:D25" ca="1" si="6">VLOOKUP(C17,RéfN4,3,FALSE)</f>
        <v>Les médicaments "à risque" sont identifiés dans chaque établissement membre.</v>
      </c>
      <c r="E17" s="91"/>
      <c r="F17" s="182"/>
    </row>
    <row r="18" spans="1:6" ht="38.1" customHeight="1">
      <c r="A18" s="1" t="str">
        <f ca="1">IF(VLOOKUP($C18,ZoneBD,5,FALSE)="","",VLOOKUP($C18,ZoneBD,7,FALSE))</f>
        <v/>
      </c>
      <c r="C18" s="3" t="str">
        <f>$C$16&amp;TEXT(ROW()-ROW($C$16),".00")</f>
        <v>C.02</v>
      </c>
      <c r="D18" s="3" t="str">
        <f t="shared" ca="1" si="6"/>
        <v>Des dispositions spécifiques de gestion / préparation / administration sont mises en place pour ces médicaments "à risque" (ex: KCl…)</v>
      </c>
      <c r="E18" s="91"/>
      <c r="F18" s="182"/>
    </row>
    <row r="19" spans="1:6" ht="38.1" customHeight="1">
      <c r="A19" s="1" t="str">
        <f ca="1">IF(VLOOKUP($C19,ZoneBD,5,FALSE)="","",VLOOKUP($C19,ZoneBD,7,FALSE))</f>
        <v/>
      </c>
      <c r="C19" s="3" t="str">
        <f>$C$16&amp;TEXT(ROW()-ROW($C$16),".00")</f>
        <v>C.03</v>
      </c>
      <c r="D19" s="3" t="str">
        <f t="shared" ca="1" si="6"/>
        <v>Les recommandations et référentiels de bon usage (HAS, ANSM, sociétés savantes…) sont diffusés régulièrement par la PUI.</v>
      </c>
      <c r="E19" s="91"/>
      <c r="F19" s="182"/>
    </row>
    <row r="20" spans="1:6" ht="38.1" customHeight="1">
      <c r="A20" s="1" t="str">
        <f ca="1">IF(VLOOKUP($C20,ZoneBD,5,FALSE)="","",VLOOKUP($C20,ZoneBD,7,FALSE))</f>
        <v/>
      </c>
      <c r="C20" s="3" t="str">
        <f>$C$16&amp;TEXT(ROW()-ROW($C$16),".00")</f>
        <v>C.04</v>
      </c>
      <c r="D20" s="3" t="str">
        <f t="shared" ca="1" si="6"/>
        <v>Un livret thérapeutique du médicament commun est élaboré uniformément pour tous les membres.</v>
      </c>
      <c r="E20" s="91"/>
      <c r="F20" s="182"/>
    </row>
    <row r="21" spans="1:6" ht="38.1" customHeight="1">
      <c r="C21" s="3" t="str">
        <f t="shared" ref="C21:C25" si="7">$C$16&amp;TEXT(ROW()-ROW($C$16),".00")</f>
        <v>C.05</v>
      </c>
      <c r="D21" s="3" t="str">
        <f t="shared" ca="1" si="6"/>
        <v>Il est diffusé à tous les membres (dématérialisé ou non)</v>
      </c>
      <c r="E21" s="91"/>
      <c r="F21" s="182"/>
    </row>
    <row r="22" spans="1:6" ht="38.1" customHeight="1">
      <c r="C22" s="3" t="str">
        <f t="shared" si="7"/>
        <v>C.06</v>
      </c>
      <c r="D22" s="3" t="str">
        <f t="shared" ca="1" si="6"/>
        <v>Il est accessible par tous, à tout moment.</v>
      </c>
      <c r="E22" s="91"/>
      <c r="F22" s="182"/>
    </row>
    <row r="23" spans="1:6" ht="38.1" customHeight="1">
      <c r="C23" s="3" t="str">
        <f t="shared" si="7"/>
        <v>C.07</v>
      </c>
      <c r="D23" s="3" t="str">
        <f t="shared" ca="1" si="6"/>
        <v>Il est actualisé régulièrement.</v>
      </c>
      <c r="E23" s="91"/>
      <c r="F23" s="182"/>
    </row>
    <row r="24" spans="1:6" ht="39.6">
      <c r="C24" s="3" t="str">
        <f t="shared" si="7"/>
        <v>C.08</v>
      </c>
      <c r="D24" s="3" t="str">
        <f t="shared" ca="1" si="6"/>
        <v>Il contient également des recommandations de bonnes pratiques sur l'utilisation de certains médicaments (ex : conservation frigo, ouverture des gélules, écrasement des comprimés…)</v>
      </c>
      <c r="E24" s="91"/>
      <c r="F24" s="182"/>
    </row>
    <row r="25" spans="1:6" ht="38.1" customHeight="1">
      <c r="C25" s="3" t="str">
        <f t="shared" si="7"/>
        <v>C.09</v>
      </c>
      <c r="D25" s="3" t="str">
        <f t="shared" ca="1" si="6"/>
        <v>Une analyse annuelle de la consommation des médicaments est réalisée dans chaque établissement membre dans le cadre de la Comedims ou instance équivalente.</v>
      </c>
      <c r="E25" s="91"/>
      <c r="F25" s="182"/>
    </row>
    <row r="26" spans="1:6" s="94" customFormat="1" ht="38.1" customHeight="1">
      <c r="C26" s="93" t="s">
        <v>18</v>
      </c>
      <c r="D26" s="93" t="str">
        <f>VLOOKUP(C26,RéfN3,3,FALSE)</f>
        <v>Analyse des risques &amp; Retours d'expérience</v>
      </c>
      <c r="E26" s="99"/>
      <c r="F26" s="100"/>
    </row>
    <row r="27" spans="1:6" ht="38.1" customHeight="1">
      <c r="A27" s="1" t="str">
        <f ca="1">IF(VLOOKUP($C27,ZoneBD,5,FALSE)="","",VLOOKUP($C27,ZoneBD,7,FALSE))</f>
        <v/>
      </c>
      <c r="C27" s="3" t="str">
        <f>$C$26&amp;TEXT(ROW()-ROW($C$26),".00")</f>
        <v>D.01</v>
      </c>
      <c r="D27" s="3" t="str">
        <f t="shared" ref="D27" ca="1" si="8">VLOOKUP(C27,RéfN4,3,FALSE)</f>
        <v>Une analyse des risques a priori est réalisée dans chaque établissement.</v>
      </c>
      <c r="E27" s="91"/>
      <c r="F27" s="182"/>
    </row>
    <row r="28" spans="1:6" ht="38.1" customHeight="1">
      <c r="A28" s="1" t="str">
        <f ca="1">IF(VLOOKUP($C28,ZoneBD,5,FALSE)="","",VLOOKUP($C28,ZoneBD,7,FALSE))</f>
        <v/>
      </c>
      <c r="C28" s="3" t="str">
        <f t="shared" ref="C28:C33" si="9">$C$26&amp;TEXT(ROW()-ROW($C$26),".00")</f>
        <v>D.02</v>
      </c>
      <c r="D28" s="3" t="str">
        <f t="shared" ref="D28:D33" ca="1" si="10">VLOOKUP(C28,RéfN4,3,FALSE)</f>
        <v>Un bilan des cartographies de risques est présenté au Comité de pilotage stratégique ou instance équivalente.</v>
      </c>
      <c r="E28" s="91"/>
      <c r="F28" s="182"/>
    </row>
    <row r="29" spans="1:6" ht="42.75" customHeight="1">
      <c r="C29" s="3" t="str">
        <f t="shared" si="9"/>
        <v>D.03</v>
      </c>
      <c r="D29" s="3" t="str">
        <f t="shared" ca="1" si="10"/>
        <v>Une fiche de déclaration d'événement indésirable médicamenteux, de risque ou d'erreur médicamenteuse, est mise à disposition des personnels dans les établissements.</v>
      </c>
      <c r="E29" s="91"/>
      <c r="F29" s="182"/>
    </row>
    <row r="30" spans="1:6" ht="38.1" customHeight="1">
      <c r="C30" s="3" t="str">
        <f t="shared" si="9"/>
        <v>D.04</v>
      </c>
      <c r="D30" s="3" t="str">
        <f t="shared" ca="1" si="10"/>
        <v>Les modalités d'utilisation de cette fiche sont connues de tous les personnels de vos établissements</v>
      </c>
      <c r="E30" s="91"/>
      <c r="F30" s="182"/>
    </row>
    <row r="31" spans="1:6" ht="38.1" customHeight="1">
      <c r="C31" s="3" t="str">
        <f t="shared" si="9"/>
        <v>D.05</v>
      </c>
      <c r="D31" s="3" t="str">
        <f t="shared" ca="1" si="10"/>
        <v>Pour encourager la déclaration des erreurs médicamenteuses, une charte de d'incitation à la déclaration existe.</v>
      </c>
      <c r="E31" s="91"/>
      <c r="F31" s="182"/>
    </row>
    <row r="32" spans="1:6" ht="39.6">
      <c r="C32" s="3" t="str">
        <f t="shared" si="9"/>
        <v>D.06</v>
      </c>
      <c r="D32" s="3" t="str">
        <f t="shared" ca="1" si="10"/>
        <v>Des réunions d'analyse des erreurs médicamenteuses avérées ou évitées ont lieu plusieurs fois par an entre médecins, infirmières et pharmaciens (CREX, REMED…) dans chaque établissement.</v>
      </c>
      <c r="E32" s="91"/>
      <c r="F32" s="182"/>
    </row>
    <row r="33" spans="1:6" ht="38.1" customHeight="1">
      <c r="C33" s="3" t="str">
        <f t="shared" si="9"/>
        <v>D.07</v>
      </c>
      <c r="D33" s="3" t="str">
        <f t="shared" ca="1" si="10"/>
        <v>Des actions correctives décidées durant ces réunions pluridisciplinaires sont mises en place.</v>
      </c>
      <c r="E33" s="91"/>
      <c r="F33" s="182"/>
    </row>
    <row r="34" spans="1:6" ht="38.1" customHeight="1">
      <c r="C34" s="3" t="str">
        <f t="shared" ref="C34:C35" si="11">$C$26&amp;TEXT(ROW()-ROW($C$26),".00")</f>
        <v>D.08</v>
      </c>
      <c r="D34" s="3" t="str">
        <f t="shared" ref="D34:D35" ca="1" si="12">VLOOKUP(C34,RéfN4,3,FALSE)</f>
        <v>Un bilan de suivi de ces erreurs est réalisé annuellement.</v>
      </c>
      <c r="E34" s="91"/>
      <c r="F34" s="182"/>
    </row>
    <row r="35" spans="1:6" ht="44.25" customHeight="1">
      <c r="C35" s="3" t="str">
        <f t="shared" si="11"/>
        <v>D.09</v>
      </c>
      <c r="D35" s="3" t="str">
        <f t="shared" ca="1" si="12"/>
        <v>Les IDE de vos établissements sont impliqués dans la démarche de sécurisation de la prise en charge médicamenteuse (réunions d'information, rédaction de procédures, groupes de travail…).</v>
      </c>
      <c r="E35" s="91"/>
      <c r="F35" s="182"/>
    </row>
    <row r="36" spans="1:6" ht="38.1" customHeight="1">
      <c r="C36" s="93" t="s">
        <v>19</v>
      </c>
      <c r="D36" s="93" t="str">
        <f>VLOOKUP(C36,RéfN3,3,FALSE)</f>
        <v>Risques liés à l'informatisation du circuit du médicament</v>
      </c>
      <c r="E36" s="99"/>
      <c r="F36" s="100"/>
    </row>
    <row r="37" spans="1:6" ht="38.1" customHeight="1">
      <c r="C37" s="3" t="str">
        <f>$C$36&amp;TEXT(ROW()-ROW($C$36),".00")</f>
        <v>E.01</v>
      </c>
      <c r="D37" s="3" t="str">
        <f t="shared" ref="D37:D43" ca="1" si="13">VLOOKUP(C37,RéfN4,3,FALSE)</f>
        <v>La coopération dispose d'un système d'information commun (prescription, dispensation, administration) ou des SI interopérables entre la PUI et les établissements membres.</v>
      </c>
      <c r="E37" s="91"/>
      <c r="F37" s="182"/>
    </row>
    <row r="38" spans="1:6" ht="38.1" customHeight="1">
      <c r="C38" s="3" t="str">
        <f t="shared" ref="C38:C46" si="14">$C$36&amp;TEXT(ROW()-ROW($C$36),".00")</f>
        <v>E.02</v>
      </c>
      <c r="D38" s="3" t="str">
        <f t="shared" ca="1" si="13"/>
        <v>La coopération a prévu un plan de formation et d'accompagnement des professionnels à l'utilisation de SI.</v>
      </c>
      <c r="E38" s="91"/>
      <c r="F38" s="182"/>
    </row>
    <row r="39" spans="1:6" ht="38.1" customHeight="1">
      <c r="C39" s="3" t="str">
        <f t="shared" si="14"/>
        <v>E.03</v>
      </c>
      <c r="D39" s="3" t="str">
        <f t="shared" ca="1" si="13"/>
        <v>Lors de l'arrivée d'un nouvel IDE, il est formé à l'utilisation du logiciel informatique dans l'établissement.</v>
      </c>
      <c r="E39" s="91"/>
      <c r="F39" s="182"/>
    </row>
    <row r="40" spans="1:6" ht="38.1" customHeight="1">
      <c r="C40" s="3" t="str">
        <f t="shared" si="14"/>
        <v>E.04</v>
      </c>
      <c r="D40" s="158" t="str">
        <f t="shared" ca="1" si="13"/>
        <v>Lors de l'arrivée d'un nouveau médecin (y compris interne et externe), il est formé à l'utilisatin du logiciel informatique dans l'établissement.</v>
      </c>
      <c r="E40" s="91"/>
      <c r="F40" s="182"/>
    </row>
    <row r="41" spans="1:6" ht="38.1" customHeight="1">
      <c r="C41" s="3" t="str">
        <f t="shared" si="14"/>
        <v>E.05</v>
      </c>
      <c r="D41" s="158" t="str">
        <f t="shared" ca="1" si="13"/>
        <v>Un guide d'utilisation du logiciel informatique est disponible et accessible à tous les personnels de la coopération.</v>
      </c>
      <c r="E41" s="91"/>
      <c r="F41" s="182"/>
    </row>
    <row r="42" spans="1:6" ht="28.5" customHeight="1">
      <c r="C42" s="3" t="str">
        <f t="shared" si="14"/>
        <v>E.06</v>
      </c>
      <c r="D42" s="158" t="str">
        <f t="shared" ca="1" si="13"/>
        <v>Il existe une procédure de solutions dégradées en cas d'indisponibilité du système.</v>
      </c>
      <c r="E42" s="91"/>
      <c r="F42" s="182"/>
    </row>
    <row r="43" spans="1:6" ht="29.25" customHeight="1">
      <c r="C43" s="3" t="str">
        <f t="shared" si="14"/>
        <v>E.07</v>
      </c>
      <c r="D43" s="158" t="str">
        <f t="shared" ca="1" si="13"/>
        <v>Cette procédure est connue de tous utilisateurs.</v>
      </c>
      <c r="E43" s="91"/>
      <c r="F43" s="182"/>
    </row>
    <row r="44" spans="1:6" ht="38.1" customHeight="1">
      <c r="C44" s="3" t="str">
        <f t="shared" si="14"/>
        <v>E.08</v>
      </c>
      <c r="D44" s="158" t="str">
        <f t="shared" ref="D44:D46" ca="1" si="15">VLOOKUP(C44,RéfN4,3,FALSE)</f>
        <v>Il existe un dispositif de déclaration et de receuil des erreurs médicamenteuses liées au SI.</v>
      </c>
      <c r="E44" s="91"/>
      <c r="F44" s="182"/>
    </row>
    <row r="45" spans="1:6" ht="42" customHeight="1">
      <c r="C45" s="3" t="str">
        <f t="shared" si="14"/>
        <v>E.09</v>
      </c>
      <c r="D45" s="158" t="str">
        <f t="shared" ca="1" si="15"/>
        <v>Les erreurs liées à l'informatisation du circuit du médicament (prescription, dispensation, administration) font l'objet d'une analyse pluridisciplinaire au même titre que les erreurs médicamenteuses (CREX, REMED…) dans chaque établissement.</v>
      </c>
      <c r="E45" s="91"/>
      <c r="F45" s="182"/>
    </row>
    <row r="46" spans="1:6" ht="38.1" customHeight="1">
      <c r="C46" s="3" t="str">
        <f t="shared" si="14"/>
        <v>E.10</v>
      </c>
      <c r="D46" s="158" t="str">
        <f t="shared" ca="1" si="15"/>
        <v>Un bilan de suivi de ces erreurs est réalisé annuellement.</v>
      </c>
      <c r="E46" s="91"/>
      <c r="F46" s="182"/>
    </row>
    <row r="47" spans="1:6" s="94" customFormat="1" ht="38.1" customHeight="1">
      <c r="C47" s="93" t="s">
        <v>20</v>
      </c>
      <c r="D47" s="93" t="str">
        <f>VLOOKUP(C47,RéfN3,3,FALSE)</f>
        <v>Synergie de la (ou les) PUI et membres de la coopération</v>
      </c>
      <c r="E47" s="99"/>
      <c r="F47" s="100"/>
    </row>
    <row r="48" spans="1:6" ht="42" customHeight="1">
      <c r="A48" s="1" t="str">
        <f ca="1">IF(VLOOKUP($C48,ZoneBD,5,FALSE)="","",VLOOKUP($C48,ZoneBD,7,FALSE))</f>
        <v/>
      </c>
      <c r="C48" s="3" t="str">
        <f>$C$47&amp;TEXT(ROW()-ROW($C$47),".00")</f>
        <v>F.01</v>
      </c>
      <c r="D48" s="3" t="str">
        <f t="shared" ref="D48:D57" ca="1" si="16">VLOOKUP(C48,RéfN4,3,FALSE)</f>
        <v>Les liens organisationnels entre la (ou les ) PUI et les établissements membres (heure et jour de délivrance, modalités de commande, demande urgente…) sont formalisés par écrits (charte, contrat…)</v>
      </c>
      <c r="E48" s="91"/>
      <c r="F48" s="182"/>
    </row>
    <row r="49" spans="1:6" ht="38.1" customHeight="1">
      <c r="A49" s="1" t="str">
        <f ca="1">IF(VLOOKUP($C49,ZoneBD,5,FALSE)="","",VLOOKUP($C49,ZoneBD,7,FALSE))</f>
        <v/>
      </c>
      <c r="C49" s="3" t="str">
        <f t="shared" ref="C49:C60" si="17">$C$47&amp;TEXT(ROW()-ROW($C$47),".00")</f>
        <v>F.02</v>
      </c>
      <c r="D49" s="3" t="str">
        <f t="shared" ca="1" si="16"/>
        <v>Pour chaque établissement membre, un préparateur référent de la PECM est désigné (un préparateur peut être référent d'un ou plusieurs établissement).</v>
      </c>
      <c r="E49" s="91"/>
      <c r="F49" s="182"/>
    </row>
    <row r="50" spans="1:6" ht="38.1" customHeight="1">
      <c r="A50" s="1" t="str">
        <f ca="1">IF(VLOOKUP($C50,ZoneBD,5,FALSE)="","",VLOOKUP($C50,ZoneBD,7,FALSE))</f>
        <v/>
      </c>
      <c r="C50" s="3" t="str">
        <f t="shared" si="17"/>
        <v>F.03</v>
      </c>
      <c r="D50" s="3" t="str">
        <f t="shared" ca="1" si="16"/>
        <v>Pour chaque établissement membre, un pharmacien référent de la PECM est désigné (un préparateur peut être référent d'un ou plusieurs établissement).</v>
      </c>
      <c r="E50" s="91"/>
      <c r="F50" s="182"/>
    </row>
    <row r="51" spans="1:6" ht="38.1" customHeight="1">
      <c r="A51" s="1" t="str">
        <f ca="1">IF(VLOOKUP($C51,ZoneBD,5,FALSE)="","",VLOOKUP($C51,ZoneBD,7,FALSE))</f>
        <v/>
      </c>
      <c r="C51" s="3" t="str">
        <f t="shared" si="17"/>
        <v>F.04</v>
      </c>
      <c r="D51" s="3" t="str">
        <f t="shared" ca="1" si="16"/>
        <v>L'organisation de la logistique a fait l'objet d'une concertation entre les différents établissements membres.</v>
      </c>
      <c r="E51" s="91"/>
      <c r="F51" s="182"/>
    </row>
    <row r="52" spans="1:6" ht="38.1" customHeight="1">
      <c r="C52" s="3" t="str">
        <f t="shared" si="17"/>
        <v>F.05</v>
      </c>
      <c r="D52" s="3" t="str">
        <f t="shared" ca="1" si="16"/>
        <v>Les modalités de transport sont organisées de manière à garantir que le bon médicament arrive au bon patient/résident, au bon moment.</v>
      </c>
      <c r="E52" s="91"/>
      <c r="F52" s="182"/>
    </row>
    <row r="53" spans="1:6" ht="38.1" customHeight="1">
      <c r="C53" s="3" t="str">
        <f t="shared" si="17"/>
        <v>F.06</v>
      </c>
      <c r="D53" s="3" t="str">
        <f t="shared" ca="1" si="16"/>
        <v>En cas d'urgence, la livraison du médicament est effectuée dans les meilleurs délais pour garantir l'efficacité et la continuité du traitement.</v>
      </c>
      <c r="E53" s="91"/>
      <c r="F53" s="182"/>
    </row>
    <row r="54" spans="1:6" ht="38.1" customHeight="1">
      <c r="C54" s="3" t="str">
        <f t="shared" si="17"/>
        <v>F.07</v>
      </c>
      <c r="D54" s="3" t="str">
        <f t="shared" ca="1" si="16"/>
        <v>Les personnes chargées du transport des médicaments entre la PUI et les établissements sont sensibilisées aux spécificités du transport des médicaments.</v>
      </c>
      <c r="E54" s="91"/>
      <c r="F54" s="182"/>
    </row>
    <row r="55" spans="1:6" ht="38.1" customHeight="1">
      <c r="C55" s="3" t="str">
        <f t="shared" si="17"/>
        <v>F.08</v>
      </c>
      <c r="D55" s="3" t="str">
        <f t="shared" ca="1" si="16"/>
        <v>Le transport des médicaments de la PUI aux établissement préserve la confidentialité des données patients.</v>
      </c>
      <c r="E55" s="91"/>
      <c r="F55" s="182"/>
    </row>
    <row r="56" spans="1:6" ht="38.1" customHeight="1">
      <c r="C56" s="3" t="str">
        <f t="shared" si="17"/>
        <v>F.09</v>
      </c>
      <c r="D56" s="3" t="str">
        <f t="shared" ca="1" si="16"/>
        <v>Le transport des médicaments est effectué à l'aide de conditionnement permettant de garantir la bonne conservation des médicaments.</v>
      </c>
      <c r="E56" s="91"/>
      <c r="F56" s="182"/>
    </row>
    <row r="57" spans="1:6" ht="38.1" customHeight="1">
      <c r="C57" s="3" t="str">
        <f t="shared" si="17"/>
        <v>F.10</v>
      </c>
      <c r="D57" s="3" t="str">
        <f t="shared" ca="1" si="16"/>
        <v>Le transport des médicaments à conservation entre +2 à +8°C est réalisé de manière à conserver la chaine du froid.</v>
      </c>
      <c r="E57" s="91"/>
      <c r="F57" s="182"/>
    </row>
    <row r="58" spans="1:6" ht="38.1" customHeight="1">
      <c r="C58" s="3" t="str">
        <f t="shared" si="17"/>
        <v>F.11</v>
      </c>
      <c r="D58" s="3" t="str">
        <f t="shared" ref="D58:D60" ca="1" si="18">VLOOKUP(C58,RéfN4,3,FALSE)</f>
        <v>Les médicaments sont délivrés dans un contenant hermétiquement fermé et sécurisé.</v>
      </c>
      <c r="E58" s="91"/>
      <c r="F58" s="182"/>
    </row>
    <row r="59" spans="1:6" ht="38.1" customHeight="1">
      <c r="C59" s="3" t="str">
        <f t="shared" si="17"/>
        <v>F.12</v>
      </c>
      <c r="D59" s="3" t="str">
        <f t="shared" ca="1" si="18"/>
        <v>Il existe un dispositif de déclaration et de receuil des non conformités de logistique, transport entre la PUI et les établissements.</v>
      </c>
      <c r="E59" s="91"/>
      <c r="F59" s="182"/>
    </row>
    <row r="60" spans="1:6" ht="38.1" customHeight="1">
      <c r="C60" s="3" t="str">
        <f t="shared" si="17"/>
        <v>F.13</v>
      </c>
      <c r="D60" s="3" t="str">
        <f t="shared" ca="1" si="18"/>
        <v>Une analyse de ces non conformités est réalisé annuellement.</v>
      </c>
      <c r="E60" s="91"/>
      <c r="F60" s="182"/>
    </row>
    <row r="61" spans="1:6" s="98" customFormat="1" ht="38.1" customHeight="1">
      <c r="C61" s="162" t="s">
        <v>68</v>
      </c>
      <c r="D61" s="162" t="str">
        <f>VLOOKUP(C61,RéfN2,3,FALSE)</f>
        <v>Système documentaire</v>
      </c>
      <c r="E61" s="101"/>
      <c r="F61" s="102"/>
    </row>
    <row r="62" spans="1:6" s="94" customFormat="1" ht="38.1" customHeight="1">
      <c r="C62" s="93" t="s">
        <v>21</v>
      </c>
      <c r="D62" s="93" t="str">
        <f>VLOOKUP(C62,RéfN3,3,FALSE)</f>
        <v>Protocoles &amp; Procédures</v>
      </c>
      <c r="E62" s="99"/>
      <c r="F62" s="100"/>
    </row>
    <row r="63" spans="1:6" ht="38.1" customHeight="1">
      <c r="A63" s="1" t="str">
        <f ca="1">IF(VLOOKUP($C63,ZoneBD,5,FALSE)="","",VLOOKUP($C63,ZoneBD,7,FALSE))</f>
        <v/>
      </c>
      <c r="C63" s="3" t="str">
        <f>$C$62&amp;TEXT(ROW()-ROW($C$62),".00")</f>
        <v>G.01</v>
      </c>
      <c r="D63" s="3" t="str">
        <f t="shared" ref="D63:D70" ca="1" si="19">VLOOKUP(C63,RéfN4,3,FALSE)</f>
        <v>La coopération a établi un système documentaire formalisant et décrivant l'organisation de la PECM des patients/résidents.</v>
      </c>
      <c r="E63" s="91"/>
      <c r="F63" s="182"/>
    </row>
    <row r="64" spans="1:6" ht="38.1" customHeight="1">
      <c r="A64" s="1" t="str">
        <f ca="1">IF(VLOOKUP($C64,ZoneBD,5,FALSE)="","",VLOOKUP($C64,ZoneBD,7,FALSE))</f>
        <v/>
      </c>
      <c r="C64" s="3" t="str">
        <f t="shared" ref="C64:C82" si="20">$C$62&amp;TEXT(ROW()-ROW($C$62),".00")</f>
        <v>G.02</v>
      </c>
      <c r="D64" s="3" t="str">
        <f t="shared" ca="1" si="19"/>
        <v>Ce système documentaire est commun et partagé par l'ensemble des établissements membres (ex : manuel qualité ou tout autre document approprié)</v>
      </c>
      <c r="E64" s="91"/>
      <c r="F64" s="182"/>
    </row>
    <row r="65" spans="1:6" ht="38.1" customHeight="1">
      <c r="A65" s="1" t="str">
        <f ca="1">IF(VLOOKUP($C65,ZoneBD,5,FALSE)="","",VLOOKUP($C65,ZoneBD,7,FALSE))</f>
        <v/>
      </c>
      <c r="C65" s="3" t="str">
        <f t="shared" si="20"/>
        <v>G.03</v>
      </c>
      <c r="D65" s="3" t="str">
        <f t="shared" ca="1" si="19"/>
        <v>Il intègre les spécificités de prise en charge des différents établissements membres (HAD, EHPAD, FAS, MAS…)</v>
      </c>
      <c r="E65" s="91"/>
      <c r="F65" s="182"/>
    </row>
    <row r="66" spans="1:6" ht="38.1" customHeight="1">
      <c r="A66" s="1" t="str">
        <f ca="1">IF(VLOOKUP($C66,ZoneBD,5,FALSE)="","",VLOOKUP($C66,ZoneBD,7,FALSE))</f>
        <v/>
      </c>
      <c r="C66" s="3" t="str">
        <f t="shared" si="20"/>
        <v>G.04</v>
      </c>
      <c r="D66" s="3" t="str">
        <f t="shared" ca="1" si="19"/>
        <v>Tous les établissements ont participé à l'élaboration de ce système documentaire.</v>
      </c>
      <c r="E66" s="91"/>
      <c r="F66" s="182"/>
    </row>
    <row r="67" spans="1:6" ht="43.5" customHeight="1">
      <c r="C67" s="3" t="str">
        <f t="shared" si="20"/>
        <v>G.05</v>
      </c>
      <c r="D67" s="3" t="str">
        <f t="shared" ca="1" si="19"/>
        <v>Avant sa validation par le comité de pilotage stratégique ou instance équivalente, il a fait l'objet d'une approbation et d'une validation préalables par les instances en charge de la politique du médicament de chaque établissement.</v>
      </c>
      <c r="E67" s="91"/>
      <c r="F67" s="182"/>
    </row>
    <row r="68" spans="1:6" ht="39.75" customHeight="1">
      <c r="C68" s="3" t="str">
        <f t="shared" si="20"/>
        <v>G.06</v>
      </c>
      <c r="D68" s="3" t="str">
        <f t="shared" ca="1" si="19"/>
        <v>Ce système documentaire contient a minima les procédures relatives aux différentes étapes de la prise en charge médicamenteuse (prescription, dispensation, transport, détention…) pour chaque établissement (et incluant leur spécificités).</v>
      </c>
      <c r="E68" s="91"/>
      <c r="F68" s="182"/>
    </row>
    <row r="69" spans="1:6" ht="38.1" customHeight="1">
      <c r="C69" s="3" t="str">
        <f t="shared" si="20"/>
        <v>G.07</v>
      </c>
      <c r="D69" s="3" t="str">
        <f t="shared" ca="1" si="19"/>
        <v>Il contient une procédure sur la vérification de l'identité du patient tout au long de sa prise en charge.</v>
      </c>
      <c r="E69" s="91"/>
      <c r="F69" s="182"/>
    </row>
    <row r="70" spans="1:6" ht="54.75" customHeight="1">
      <c r="C70" s="3" t="str">
        <f t="shared" si="20"/>
        <v>G.08</v>
      </c>
      <c r="D70" s="3" t="str">
        <f t="shared" ca="1" si="19"/>
        <v>Il contient une procédure sur les bonnes pratiques de prescription (absence de retranscription, conformité aux données de référence, continuité de la qualité de la prise en charge médicamenteuse depuis l'admission jusqu'au transfert et/ou sortie du patient).</v>
      </c>
      <c r="E70" s="91"/>
      <c r="F70" s="182"/>
    </row>
    <row r="71" spans="1:6" ht="38.1" customHeight="1">
      <c r="C71" s="3" t="str">
        <f t="shared" si="20"/>
        <v>G.09</v>
      </c>
      <c r="D71" s="3" t="str">
        <f t="shared" ref="D71:D74" ca="1" si="21">VLOOKUP(C71,RéfN4,3,FALSE)</f>
        <v>Il contient une procédure sur les modalités de conciliation médicamenteuse à l'entrée et sortie du patient.</v>
      </c>
      <c r="E71" s="91"/>
      <c r="F71" s="182"/>
    </row>
    <row r="72" spans="1:6" ht="52.8">
      <c r="C72" s="3" t="str">
        <f t="shared" si="20"/>
        <v>G.10</v>
      </c>
      <c r="D72" s="3" t="str">
        <f t="shared" ca="1" si="21"/>
        <v>Il contient une procédure sur les bonnes pratiques d'administration (garantir que le médicament, la dose, le forme pharmaceutique, la voie d'administration, le schéma posologique, la préparation et le suivi thérapeutique soient conformes à la prescription médicale).</v>
      </c>
      <c r="E72" s="91"/>
      <c r="F72" s="182"/>
    </row>
    <row r="73" spans="1:6" ht="38.1" customHeight="1">
      <c r="C73" s="3" t="str">
        <f t="shared" si="20"/>
        <v>G.11</v>
      </c>
      <c r="D73" s="3" t="str">
        <f t="shared" ca="1" si="21"/>
        <v>Il contient une procédure sur es modalités d'approvisionnement, de délivrance et de transport des médicaments.</v>
      </c>
      <c r="E73" s="91"/>
      <c r="F73" s="182"/>
    </row>
    <row r="74" spans="1:6" ht="38.1" customHeight="1">
      <c r="C74" s="3" t="str">
        <f t="shared" si="20"/>
        <v>G.12</v>
      </c>
      <c r="D74" s="3" t="str">
        <f t="shared" ca="1" si="21"/>
        <v>Il contient une procédure sur les règles et les conditions de stockage des médicaments dans la PUI et les établissements membres.</v>
      </c>
      <c r="E74" s="91"/>
      <c r="F74" s="182"/>
    </row>
    <row r="75" spans="1:6" ht="38.1" customHeight="1">
      <c r="C75" s="3" t="str">
        <f t="shared" si="20"/>
        <v>G.13</v>
      </c>
      <c r="D75" s="3" t="str">
        <f t="shared" ref="D75" ca="1" si="22">VLOOKUP(C75,RéfN4,3,FALSE)</f>
        <v>Il contient une procédure sur l'information du patient sur son traitement.</v>
      </c>
      <c r="E75" s="91"/>
      <c r="F75" s="182"/>
    </row>
    <row r="76" spans="1:6" ht="38.1" customHeight="1">
      <c r="C76" s="3" t="str">
        <f t="shared" si="20"/>
        <v>G.14</v>
      </c>
      <c r="D76" s="3" t="str">
        <f t="shared" ref="D76:D82" ca="1" si="23">VLOOKUP(C76,RéfN4,3,FALSE)</f>
        <v>Il contient une procédure sur la traçabilité des différentes étapes de la prise en charge médicamenteuse (ex : l'administration).</v>
      </c>
      <c r="E76" s="91"/>
      <c r="F76" s="182"/>
    </row>
    <row r="77" spans="1:6" ht="38.1" customHeight="1">
      <c r="C77" s="3" t="str">
        <f t="shared" si="20"/>
        <v>G.15</v>
      </c>
      <c r="D77" s="3" t="str">
        <f t="shared" ca="1" si="23"/>
        <v>Il contient une procédure sur la pharmacovigilance.</v>
      </c>
      <c r="E77" s="91"/>
      <c r="F77" s="182"/>
    </row>
    <row r="78" spans="1:6" ht="38.1" customHeight="1">
      <c r="C78" s="3" t="str">
        <f t="shared" si="20"/>
        <v>G.16</v>
      </c>
      <c r="D78" s="3" t="str">
        <f t="shared" ca="1" si="23"/>
        <v>Il contient une procédure sur les dispositions relatives aux retraits de lots.</v>
      </c>
      <c r="E78" s="91"/>
      <c r="F78" s="182"/>
    </row>
    <row r="79" spans="1:6" ht="42" customHeight="1">
      <c r="C79" s="3" t="str">
        <f t="shared" si="20"/>
        <v>G.17</v>
      </c>
      <c r="D79" s="3" t="str">
        <f t="shared" ca="1" si="23"/>
        <v>Il contient une procédure sur la déclaration et le suivi des évènements indésirables, erreurs liées à la prise en charge médicamenteuse, dysfonctionnements, non conformités…</v>
      </c>
      <c r="E79" s="91"/>
      <c r="F79" s="182"/>
    </row>
    <row r="80" spans="1:6" ht="38.1" customHeight="1">
      <c r="C80" s="3" t="str">
        <f t="shared" si="20"/>
        <v>G.18</v>
      </c>
      <c r="D80" s="3" t="str">
        <f t="shared" ca="1" si="23"/>
        <v>Ce système documentaire est accessible et diffusé à tout moment (format dématérialisé ou non)</v>
      </c>
      <c r="E80" s="91"/>
      <c r="F80" s="182"/>
    </row>
    <row r="81" spans="1:6" ht="38.1" customHeight="1">
      <c r="C81" s="3" t="str">
        <f t="shared" si="20"/>
        <v>G.19</v>
      </c>
      <c r="D81" s="3" t="str">
        <f t="shared" ca="1" si="23"/>
        <v>Il est revu périodiquement (actualisé en concertation avec tous les établissements)</v>
      </c>
      <c r="E81" s="91"/>
      <c r="F81" s="182"/>
    </row>
    <row r="82" spans="1:6" ht="39" customHeight="1">
      <c r="C82" s="3" t="str">
        <f t="shared" si="20"/>
        <v>G.20</v>
      </c>
      <c r="D82" s="3" t="str">
        <f t="shared" ca="1" si="23"/>
        <v>Il est présenté systématiqement lors de la prise de fonction de nouveaux professionnels de santé (médecins, pharmaciens, préparateurs, personnel soignant…)</v>
      </c>
      <c r="E82" s="91"/>
      <c r="F82" s="182"/>
    </row>
    <row r="83" spans="1:6" s="98" customFormat="1" ht="38.1" customHeight="1">
      <c r="C83" s="162" t="s">
        <v>69</v>
      </c>
      <c r="D83" s="162" t="str">
        <f>VLOOKUP(C83,RéfN2,3,FALSE)</f>
        <v>Formation / Information</v>
      </c>
      <c r="E83" s="101"/>
      <c r="F83" s="102"/>
    </row>
    <row r="84" spans="1:6" s="94" customFormat="1" ht="38.1" customHeight="1">
      <c r="C84" s="93" t="s">
        <v>36</v>
      </c>
      <c r="D84" s="93" t="str">
        <f>VLOOKUP(C84,RéfN3,3,FALSE)</f>
        <v>Formation &amp; Information</v>
      </c>
      <c r="E84" s="99"/>
      <c r="F84" s="100"/>
    </row>
    <row r="85" spans="1:6" ht="38.1" customHeight="1">
      <c r="A85" s="1" t="str">
        <f ca="1">IF(VLOOKUP($C85,ZoneBD,5,FALSE)="","",VLOOKUP($C85,ZoneBD,7,FALSE))</f>
        <v/>
      </c>
      <c r="C85" s="3" t="str">
        <f>$C$84&amp;TEXT(ROW()-ROW($C$84),".00")</f>
        <v>H.01</v>
      </c>
      <c r="D85" s="3" t="str">
        <f t="shared" ref="D85" ca="1" si="24">VLOOKUP(C85,RéfN4,3,FALSE)</f>
        <v>Les personnels de soins de chaque établissement sont informés des jours et horaires d'ouverture de la PUI.</v>
      </c>
      <c r="E85" s="91"/>
      <c r="F85" s="182"/>
    </row>
    <row r="86" spans="1:6" ht="38.1" customHeight="1">
      <c r="C86" s="3" t="str">
        <f t="shared" ref="C86:C92" si="25">$C$84&amp;TEXT(ROW()-ROW($C$84),".00")</f>
        <v>H.02</v>
      </c>
      <c r="D86" s="3" t="str">
        <f t="shared" ref="D86:D92" ca="1" si="26">VLOOKUP(C86,RéfN4,3,FALSE)</f>
        <v>L'organisation de la PECM au sein de la coopération est expliquée lors de l'accueil / formation d'un nouvel IDE / AS.</v>
      </c>
      <c r="E86" s="91"/>
      <c r="F86" s="182"/>
    </row>
    <row r="87" spans="1:6" ht="44.25" customHeight="1">
      <c r="C87" s="3" t="str">
        <f t="shared" si="25"/>
        <v>H.03</v>
      </c>
      <c r="D87" s="3" t="str">
        <f t="shared" ca="1" si="26"/>
        <v>L'organisation de la prise en charge médicamenteuse au sein de l'établissement est expliquée lors de l'accueil / formation d'un nouveau médecin (dont internes et externes en médecine).</v>
      </c>
      <c r="E87" s="91"/>
      <c r="F87" s="182"/>
    </row>
    <row r="88" spans="1:6" ht="38.1" customHeight="1">
      <c r="C88" s="3" t="str">
        <f t="shared" si="25"/>
        <v>H.04</v>
      </c>
      <c r="D88" s="3" t="str">
        <f t="shared" ca="1" si="26"/>
        <v>Des séances d'information concernant des médicaments sont organisées dans les établissements.</v>
      </c>
      <c r="E88" s="91"/>
      <c r="F88" s="182"/>
    </row>
    <row r="89" spans="1:6" ht="38.1" customHeight="1">
      <c r="C89" s="3" t="str">
        <f t="shared" si="25"/>
        <v>H.05</v>
      </c>
      <c r="D89" s="3" t="str">
        <f t="shared" ca="1" si="26"/>
        <v>Les prescripteurs et les IDE sont informés des nouveaux médicaments introduits au livret et des modifications de spécialités pour une même DCI.</v>
      </c>
      <c r="E89" s="91"/>
      <c r="F89" s="182"/>
    </row>
    <row r="90" spans="1:6" ht="44.25" customHeight="1">
      <c r="C90" s="3" t="str">
        <f t="shared" si="25"/>
        <v>H.06</v>
      </c>
      <c r="D90" s="3" t="str">
        <f t="shared" ca="1" si="26"/>
        <v>Les IDE des établissements membres bénéficient de séances de sensibilisation aux erreurs médicamenteuses et à la prévention de l'iatrogénie médicamenteuse.</v>
      </c>
      <c r="E90" s="91"/>
      <c r="F90" s="182"/>
    </row>
    <row r="91" spans="1:6" ht="38.1" customHeight="1">
      <c r="C91" s="3" t="str">
        <f t="shared" si="25"/>
        <v>H.07</v>
      </c>
      <c r="D91" s="3" t="str">
        <f t="shared" ca="1" si="26"/>
        <v>La direction de chaque établissement a défini un plan de formation pluriannuel sur la qualité et la sécurisation de la PECM.</v>
      </c>
      <c r="E91" s="91"/>
      <c r="F91" s="182"/>
    </row>
    <row r="92" spans="1:6" ht="38.1" customHeight="1">
      <c r="C92" s="3" t="str">
        <f t="shared" si="25"/>
        <v>H.08</v>
      </c>
      <c r="D92" s="3" t="str">
        <f t="shared" ca="1" si="26"/>
        <v>Une formation est prévue pour tous les nouveaux arrivants ou lors de la mise en place d'une nouvelle procédure ou instruction.</v>
      </c>
      <c r="E92" s="91"/>
      <c r="F92" s="182"/>
    </row>
    <row r="93" spans="1:6" s="98" customFormat="1" ht="38.1" customHeight="1">
      <c r="C93" s="162" t="s">
        <v>70</v>
      </c>
      <c r="D93" s="162" t="str">
        <f>VLOOKUP(C93,RéfN2,3,FALSE)</f>
        <v>Evaluation</v>
      </c>
      <c r="E93" s="101"/>
      <c r="F93" s="102"/>
    </row>
    <row r="94" spans="1:6" s="94" customFormat="1" ht="38.1" customHeight="1">
      <c r="C94" s="93" t="s">
        <v>37</v>
      </c>
      <c r="D94" s="93" t="str">
        <f>VLOOKUP(C94,RéfN3,3,FALSE)</f>
        <v>Evaluation</v>
      </c>
      <c r="E94" s="99"/>
      <c r="F94" s="100"/>
    </row>
    <row r="95" spans="1:6" ht="42" customHeight="1">
      <c r="A95" s="1" t="str">
        <f ca="1">IF(VLOOKUP($C95,ZoneBD,5,FALSE)="","",VLOOKUP($C95,ZoneBD,7,FALSE))</f>
        <v/>
      </c>
      <c r="C95" s="3" t="str">
        <f>$C$94&amp;TEXT(ROW()-ROW($C$94),".00")</f>
        <v>I.01</v>
      </c>
      <c r="D95" s="3" t="str">
        <f t="shared" ref="D95" ca="1" si="27">VLOOKUP(C95,RéfN4,3,FALSE)</f>
        <v>La coopération a défini des indicateurs de performance du processus de la prise en charge médicamenteuse (CBU, CPOM, certification, convention tripartite, évaluation externe pour les établissements médico-sociaux…)</v>
      </c>
      <c r="E95" s="91"/>
      <c r="F95" s="182"/>
    </row>
    <row r="96" spans="1:6" ht="38.1" customHeight="1">
      <c r="C96" s="3" t="str">
        <f t="shared" ref="C96:C102" si="28">$C$94&amp;TEXT(ROW()-ROW($C$94),".00")</f>
        <v>I.02</v>
      </c>
      <c r="D96" s="3" t="str">
        <f t="shared" ref="D96:D102" ca="1" si="29">VLOOKUP(C96,RéfN4,3,FALSE)</f>
        <v>La coopération a établi un tableau de bord de pilotage de l'organisation de la prise en charge médicamenteuse.</v>
      </c>
      <c r="E96" s="91"/>
      <c r="F96" s="182"/>
    </row>
    <row r="97" spans="3:6" ht="38.1" customHeight="1">
      <c r="C97" s="3" t="str">
        <f t="shared" si="28"/>
        <v>I.03</v>
      </c>
      <c r="D97" s="3" t="str">
        <f t="shared" ca="1" si="29"/>
        <v>Ce tableau de bord est présenté et analysé lors des réunions du comité de pilotage stratégiques ou instance équivalente.</v>
      </c>
      <c r="E97" s="91"/>
      <c r="F97" s="182"/>
    </row>
    <row r="98" spans="3:6" ht="52.8">
      <c r="C98" s="3" t="str">
        <f t="shared" si="28"/>
        <v>I.04</v>
      </c>
      <c r="D98" s="3" t="str">
        <f t="shared" ca="1" si="29"/>
        <v>Un bilan des non conformités de la prise en charge médicamenteuse fait l'objet d'une présentation  au comité de pilotage stratégique ou instance équivalente au moins une fois par an (retard de livraison, erreur de lieu de dispensation, erreur de dispensation, problèmes informatiques…)</v>
      </c>
      <c r="E98" s="91"/>
      <c r="F98" s="182"/>
    </row>
    <row r="99" spans="3:6" ht="38.1" customHeight="1">
      <c r="C99" s="3" t="str">
        <f t="shared" si="28"/>
        <v>I.05</v>
      </c>
      <c r="D99" s="3" t="str">
        <f t="shared" ca="1" si="29"/>
        <v>Un bilan de suivi des actions d'amélioration mises en œuvre est présenté et analysé au moins une fois par an.</v>
      </c>
      <c r="E99" s="91"/>
      <c r="F99" s="182"/>
    </row>
    <row r="100" spans="3:6" ht="38.1" customHeight="1">
      <c r="C100" s="3" t="str">
        <f t="shared" si="28"/>
        <v>I.06</v>
      </c>
      <c r="D100" s="3" t="str">
        <f t="shared" ca="1" si="29"/>
        <v>Une enquête de satisfaction auprès des établissements desservis par la PUI unique (et/ou antenne pharmaceutique) est réalisée.</v>
      </c>
      <c r="E100" s="91"/>
      <c r="F100" s="182"/>
    </row>
    <row r="101" spans="3:6" ht="38.1" customHeight="1">
      <c r="C101" s="3" t="str">
        <f t="shared" si="28"/>
        <v>I.07</v>
      </c>
      <c r="D101" s="3" t="str">
        <f t="shared" ca="1" si="29"/>
        <v>Les résultats de cette enquête sont présentés et analysés au Copil.</v>
      </c>
      <c r="E101" s="91"/>
      <c r="F101" s="182"/>
    </row>
    <row r="102" spans="3:6" ht="38.1" customHeight="1">
      <c r="C102" s="3" t="str">
        <f t="shared" si="28"/>
        <v>I.08</v>
      </c>
      <c r="D102" s="3" t="str">
        <f t="shared" ca="1" si="29"/>
        <v>L'évaluation (tableau de bord, indicateurs…) fait l'objet d'une communication large auprès du personnel des différents établissements membres.</v>
      </c>
      <c r="E102" s="91"/>
      <c r="F102" s="182"/>
    </row>
  </sheetData>
  <sheetProtection password="E9B9" sheet="1" objects="1" scenarios="1" pivotTables="0"/>
  <phoneticPr fontId="0" type="noConversion"/>
  <conditionalFormatting sqref="E5:E7">
    <cfRule type="cellIs" dxfId="197" priority="33" operator="equal">
      <formula>"Oui partiel"</formula>
    </cfRule>
    <cfRule type="cellIs" dxfId="196" priority="34" operator="equal">
      <formula>"Oui total"</formula>
    </cfRule>
    <cfRule type="cellIs" dxfId="195" priority="52" operator="equal">
      <formula>"Non"</formula>
    </cfRule>
    <cfRule type="cellIs" dxfId="194" priority="53" operator="equal">
      <formula>"Oui"</formula>
    </cfRule>
  </conditionalFormatting>
  <conditionalFormatting sqref="E9:E14">
    <cfRule type="cellIs" dxfId="193" priority="29" operator="equal">
      <formula>"Oui partiel"</formula>
    </cfRule>
    <cfRule type="cellIs" dxfId="192" priority="30" operator="equal">
      <formula>"Oui total"</formula>
    </cfRule>
    <cfRule type="cellIs" dxfId="191" priority="31" operator="equal">
      <formula>"Non"</formula>
    </cfRule>
    <cfRule type="cellIs" dxfId="190" priority="32" operator="equal">
      <formula>"Oui"</formula>
    </cfRule>
  </conditionalFormatting>
  <conditionalFormatting sqref="E17:E25">
    <cfRule type="cellIs" dxfId="189" priority="25" operator="equal">
      <formula>"Oui partiel"</formula>
    </cfRule>
    <cfRule type="cellIs" dxfId="188" priority="26" operator="equal">
      <formula>"Oui total"</formula>
    </cfRule>
    <cfRule type="cellIs" dxfId="187" priority="27" operator="equal">
      <formula>"Non"</formula>
    </cfRule>
    <cfRule type="cellIs" dxfId="186" priority="28" operator="equal">
      <formula>"Oui"</formula>
    </cfRule>
  </conditionalFormatting>
  <conditionalFormatting sqref="E27:E35">
    <cfRule type="cellIs" dxfId="185" priority="21" operator="equal">
      <formula>"Oui partiel"</formula>
    </cfRule>
    <cfRule type="cellIs" dxfId="184" priority="22" operator="equal">
      <formula>"Oui total"</formula>
    </cfRule>
    <cfRule type="cellIs" dxfId="183" priority="23" operator="equal">
      <formula>"Non"</formula>
    </cfRule>
    <cfRule type="cellIs" dxfId="182" priority="24" operator="equal">
      <formula>"Oui"</formula>
    </cfRule>
  </conditionalFormatting>
  <conditionalFormatting sqref="E37:E46">
    <cfRule type="cellIs" dxfId="181" priority="17" operator="equal">
      <formula>"Oui partiel"</formula>
    </cfRule>
    <cfRule type="cellIs" dxfId="180" priority="18" operator="equal">
      <formula>"Oui total"</formula>
    </cfRule>
    <cfRule type="cellIs" dxfId="179" priority="19" operator="equal">
      <formula>"Non"</formula>
    </cfRule>
    <cfRule type="cellIs" dxfId="178" priority="20" operator="equal">
      <formula>"Oui"</formula>
    </cfRule>
  </conditionalFormatting>
  <conditionalFormatting sqref="E48:E60">
    <cfRule type="cellIs" dxfId="177" priority="13" operator="equal">
      <formula>"Oui partiel"</formula>
    </cfRule>
    <cfRule type="cellIs" dxfId="176" priority="14" operator="equal">
      <formula>"Oui total"</formula>
    </cfRule>
    <cfRule type="cellIs" dxfId="175" priority="15" operator="equal">
      <formula>"Non"</formula>
    </cfRule>
    <cfRule type="cellIs" dxfId="174" priority="16" operator="equal">
      <formula>"Oui"</formula>
    </cfRule>
  </conditionalFormatting>
  <conditionalFormatting sqref="E63:E82">
    <cfRule type="cellIs" dxfId="173" priority="9" operator="equal">
      <formula>"Oui partiel"</formula>
    </cfRule>
    <cfRule type="cellIs" dxfId="172" priority="10" operator="equal">
      <formula>"Oui total"</formula>
    </cfRule>
    <cfRule type="cellIs" dxfId="171" priority="11" operator="equal">
      <formula>"Non"</formula>
    </cfRule>
    <cfRule type="cellIs" dxfId="170" priority="12" operator="equal">
      <formula>"Oui"</formula>
    </cfRule>
  </conditionalFormatting>
  <conditionalFormatting sqref="E85:E92">
    <cfRule type="cellIs" dxfId="169" priority="5" operator="equal">
      <formula>"Oui partiel"</formula>
    </cfRule>
    <cfRule type="cellIs" dxfId="168" priority="6" operator="equal">
      <formula>"Oui total"</formula>
    </cfRule>
    <cfRule type="cellIs" dxfId="167" priority="7" operator="equal">
      <formula>"Non"</formula>
    </cfRule>
    <cfRule type="cellIs" dxfId="166" priority="8" operator="equal">
      <formula>"Oui"</formula>
    </cfRule>
  </conditionalFormatting>
  <conditionalFormatting sqref="E95:E102">
    <cfRule type="cellIs" dxfId="165" priority="1" operator="equal">
      <formula>"Oui partiel"</formula>
    </cfRule>
    <cfRule type="cellIs" dxfId="164" priority="2" operator="equal">
      <formula>"Oui total"</formula>
    </cfRule>
    <cfRule type="cellIs" dxfId="163" priority="3" operator="equal">
      <formula>"Non"</formula>
    </cfRule>
    <cfRule type="cellIs" dxfId="162" priority="4" operator="equal">
      <formula>"Oui"</formula>
    </cfRule>
  </conditionalFormatting>
  <dataValidations count="4">
    <dataValidation type="list" showInputMessage="1" showErrorMessage="1" sqref="E17:E25 E85:E92 E48:E60 E9:E14 E27:E35 E63:E82 E5:E7 E37:E46 E95:E102">
      <formula1>OFFSET(INDIRECT(VLOOKUP(C5,RéfN4,4,FALSE)),,,,1)</formula1>
    </dataValidation>
    <dataValidation type="list" allowBlank="1" showInputMessage="1" showErrorMessage="1" sqref="C15 C3 C61 C93 C83">
      <formula1>OFFSET(RéfN2,,,,1)</formula1>
    </dataValidation>
    <dataValidation type="list" allowBlank="1" showInputMessage="1" showErrorMessage="1" sqref="C8 C4 C26 C16 C36 C62 C47 C84 C94">
      <formula1>OFFSET(RéfN3,,,,1)</formula1>
    </dataValidation>
    <dataValidation type="list" allowBlank="1" showInputMessage="1" showErrorMessage="1" sqref="C2">
      <formula1>OFFSET(RéfN1,,,,1)</formula1>
    </dataValidation>
  </dataValidations>
  <pageMargins left="0.39370078740157483" right="0.39370078740157483" top="0.78740157480314965" bottom="0.59055118110236227" header="0.39370078740157483" footer="0.39370078740157483"/>
  <pageSetup paperSize="9" fitToHeight="0" orientation="landscape" verticalDpi="200" r:id="rId1"/>
  <headerFooter alignWithMargins="0">
    <oddFooter>&amp;R&amp;P / &amp;N</oddFooter>
  </headerFooter>
  <rowBreaks count="5" manualBreakCount="5">
    <brk id="14" min="2" max="5" man="1"/>
    <brk id="35" min="2" max="5" man="1"/>
    <brk id="60" min="2" max="5" man="1"/>
    <brk id="82" min="2" max="5" man="1"/>
    <brk id="92" min="2"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002060"/>
    <pageSetUpPr autoPageBreaks="0" fitToPage="1"/>
  </sheetPr>
  <dimension ref="A1:I62"/>
  <sheetViews>
    <sheetView view="pageBreakPreview" zoomScaleNormal="55" zoomScaleSheetLayoutView="100" workbookViewId="0">
      <pane ySplit="2" topLeftCell="A3" activePane="bottomLeft" state="frozen"/>
      <selection activeCell="E1" sqref="E1"/>
      <selection pane="bottomLeft" activeCell="D16" sqref="D16"/>
    </sheetView>
  </sheetViews>
  <sheetFormatPr baseColWidth="10" defaultColWidth="12" defaultRowHeight="25.5" customHeight="1"/>
  <cols>
    <col min="1" max="1" width="0" style="1" hidden="1" customWidth="1"/>
    <col min="2" max="2" width="6" style="1" customWidth="1"/>
    <col min="3" max="3" width="9" style="2" customWidth="1"/>
    <col min="4" max="4" width="85.85546875" style="1" customWidth="1"/>
    <col min="5" max="5" width="15.28515625" style="1" customWidth="1"/>
    <col min="6" max="6" width="50.85546875" style="1" customWidth="1"/>
    <col min="7" max="25" width="5.85546875" style="1" customWidth="1"/>
    <col min="26" max="16384" width="12" style="1"/>
  </cols>
  <sheetData>
    <row r="1" spans="1:6" ht="74.25" customHeight="1"/>
    <row r="2" spans="1:6" ht="40.5" customHeight="1">
      <c r="C2" s="95">
        <v>2</v>
      </c>
      <c r="D2" s="95" t="str">
        <f>VLOOKUP(C2,RéfN1,2,FALSE)</f>
        <v xml:space="preserve">Sécurisation de la prise en charge médicamenteuse </v>
      </c>
      <c r="E2" s="227" t="s">
        <v>81</v>
      </c>
      <c r="F2" s="227" t="s">
        <v>29</v>
      </c>
    </row>
    <row r="3" spans="1:6" s="98" customFormat="1" ht="38.1" customHeight="1">
      <c r="C3" s="162" t="s">
        <v>71</v>
      </c>
      <c r="D3" s="162" t="str">
        <f>VLOOKUP(C3,RéfN2,3,FALSE)</f>
        <v>Entrée &amp; prescription</v>
      </c>
      <c r="E3" s="101"/>
      <c r="F3" s="102"/>
    </row>
    <row r="4" spans="1:6" s="94" customFormat="1" ht="38.1" customHeight="1">
      <c r="C4" s="93" t="s">
        <v>38</v>
      </c>
      <c r="D4" s="93" t="str">
        <f>VLOOKUP(C4,RéfN3,3,FALSE)</f>
        <v>Entrée et dossier du patient et/ou du résident</v>
      </c>
      <c r="E4" s="103"/>
      <c r="F4" s="104"/>
    </row>
    <row r="5" spans="1:6" s="94" customFormat="1" ht="48" customHeight="1">
      <c r="A5" s="94" t="str">
        <f t="shared" ref="A5:A6" ca="1" si="0">IF(VLOOKUP($C5,ZoneBD,5,FALSE)="","",VLOOKUP($C5,ZoneBD,7,FALSE))</f>
        <v/>
      </c>
      <c r="C5" s="158" t="str">
        <f>$C$4&amp;TEXT(ROW()-ROW($C$4),".00")</f>
        <v>J.01</v>
      </c>
      <c r="D5" s="3" t="str">
        <f t="shared" ref="D5:D6" ca="1" si="1">VLOOKUP(C5,RéfN4,3,FALSE)</f>
        <v>Les membres de la coopération ont défini un protocole commun qui recense les situations dans lesquelles l'autonomie peut être laissée au patient pour la prise de ses médicaments, ainsi que les médicaments concernés.</v>
      </c>
      <c r="E5" s="91"/>
      <c r="F5" s="92"/>
    </row>
    <row r="6" spans="1:6" s="94" customFormat="1" ht="57" customHeight="1">
      <c r="A6" s="94" t="str">
        <f t="shared" ca="1" si="0"/>
        <v/>
      </c>
      <c r="C6" s="158" t="str">
        <f t="shared" ref="C6:C7" si="2">$C$4&amp;TEXT(ROW()-ROW($C$4),".00")</f>
        <v>J.02</v>
      </c>
      <c r="D6" s="3" t="str">
        <f t="shared" ca="1" si="1"/>
        <v>Lors de l'admission ou du transfert du patient et/ou du résident entre les établissements membres de la coopération ou à destination d'un autre établissement, les règles de gestion du traitement personnel des patients/résidents sont définies (médicament à conservé, substitué ou arrêté).</v>
      </c>
      <c r="E6" s="91"/>
      <c r="F6" s="92"/>
    </row>
    <row r="7" spans="1:6" s="94" customFormat="1" ht="43.5" customHeight="1">
      <c r="C7" s="158" t="str">
        <f t="shared" si="2"/>
        <v>J.03</v>
      </c>
      <c r="D7" s="3" t="str">
        <f t="shared" ref="D7" ca="1" si="3">VLOOKUP(C7,RéfN4,3,FALSE)</f>
        <v>Lors du transfert du patient et/u du résident entre les établissements membres de la coopération ou à destination d'un autre établissement, les prescriptions du patient/résident l'accompagnent.</v>
      </c>
      <c r="E7" s="91"/>
      <c r="F7" s="92"/>
    </row>
    <row r="8" spans="1:6" ht="38.1" customHeight="1">
      <c r="A8" s="94"/>
      <c r="B8" s="94"/>
      <c r="C8" s="93" t="s">
        <v>39</v>
      </c>
      <c r="D8" s="93" t="str">
        <f>VLOOKUP(C8,RéfN3,3,FALSE)</f>
        <v>Prescription</v>
      </c>
      <c r="E8" s="99"/>
      <c r="F8" s="160"/>
    </row>
    <row r="9" spans="1:6" ht="38.1" customHeight="1">
      <c r="A9" s="94" t="str">
        <f t="shared" ref="A9:A10" ca="1" si="4">IF(VLOOKUP($C9,ZoneBD,5,FALSE)="","",VLOOKUP($C9,ZoneBD,7,FALSE))</f>
        <v/>
      </c>
      <c r="B9" s="94"/>
      <c r="C9" s="158" t="str">
        <f>$C$8&amp;TEXT(ROW()-ROW($C$8),".00")</f>
        <v>K.01</v>
      </c>
      <c r="D9" s="3" t="str">
        <f t="shared" ref="D9:D10" ca="1" si="5">VLOOKUP(C9,RéfN4,3,FALSE)</f>
        <v>Les prescriptions médicamenteuses des patients sont informatisées en intégralité.</v>
      </c>
      <c r="E9" s="91"/>
      <c r="F9" s="182"/>
    </row>
    <row r="10" spans="1:6" ht="38.1" customHeight="1">
      <c r="A10" s="94" t="str">
        <f t="shared" ca="1" si="4"/>
        <v/>
      </c>
      <c r="B10" s="94"/>
      <c r="C10" s="158" t="str">
        <f t="shared" ref="C10:C11" si="6">$C$8&amp;TEXT(ROW()-ROW($C$8),".00")</f>
        <v>K.02</v>
      </c>
      <c r="D10" s="158" t="str">
        <f t="shared" ca="1" si="5"/>
        <v>Dans la mesure du possible, les prescripteurs s'astreignent à prescrire des médicaments présents dans le livret thérapeutique commun.</v>
      </c>
      <c r="E10" s="91"/>
      <c r="F10" s="182"/>
    </row>
    <row r="11" spans="1:6" ht="38.1" customHeight="1">
      <c r="A11" s="94"/>
      <c r="B11" s="94"/>
      <c r="C11" s="158" t="str">
        <f t="shared" si="6"/>
        <v>K.03</v>
      </c>
      <c r="D11" s="158" t="str">
        <f t="shared" ref="D11" ca="1" si="7">VLOOKUP(C11,RéfN4,3,FALSE)</f>
        <v>Les prescripteurs sont informés des susbtitions et des remplacements de traitement par la PUI.</v>
      </c>
      <c r="E11" s="91"/>
      <c r="F11" s="182"/>
    </row>
    <row r="12" spans="1:6" s="98" customFormat="1" ht="38.1" customHeight="1">
      <c r="C12" s="162" t="s">
        <v>72</v>
      </c>
      <c r="D12" s="162" t="str">
        <f>VLOOKUP(C12,RéfN2,3,FALSE)</f>
        <v>Dispensation</v>
      </c>
      <c r="E12" s="101"/>
      <c r="F12" s="102"/>
    </row>
    <row r="13" spans="1:6" s="94" customFormat="1" ht="38.1" customHeight="1">
      <c r="C13" s="93" t="s">
        <v>34</v>
      </c>
      <c r="D13" s="93" t="str">
        <f>VLOOKUP(C13,RéfN3,3,FALSE)</f>
        <v>Analyse pharmaceutique</v>
      </c>
      <c r="E13" s="99"/>
      <c r="F13" s="178"/>
    </row>
    <row r="14" spans="1:6" ht="38.1" customHeight="1">
      <c r="A14" s="94" t="str">
        <f ca="1">IF(VLOOKUP($C14,ZoneBD,5,FALSE)="","",VLOOKUP($C14,ZoneBD,7,FALSE))</f>
        <v/>
      </c>
      <c r="C14" s="3" t="str">
        <f>$C$13&amp;TEXT(ROW()-ROW($C$13),".00")</f>
        <v>L.01</v>
      </c>
      <c r="D14" s="3" t="str">
        <f ca="1">VLOOKUP(C14,RéfN4,3,FALSE)</f>
        <v>Les prescriptions médicamenteuses des établissements sont analysées en intégralité par un pharmacien à un rythme adapté au type de séjour.</v>
      </c>
      <c r="E14" s="91"/>
      <c r="F14" s="92"/>
    </row>
    <row r="15" spans="1:6" ht="38.1" customHeight="1">
      <c r="A15" s="94" t="str">
        <f ca="1">IF(VLOOKUP($C15,ZoneBD,5,FALSE)="","",VLOOKUP($C15,ZoneBD,7,FALSE))</f>
        <v/>
      </c>
      <c r="C15" s="3" t="str">
        <f>$C$13&amp;TEXT(ROW()-ROW($C$13),".00")</f>
        <v>L.02</v>
      </c>
      <c r="D15" s="3" t="str">
        <f ca="1">VLOOKUP(C15,RéfN4,3,FALSE)</f>
        <v>Le pharmacien a accès au dossier de tous les patients et/ou des résidents de la coopération (historique du traitement, données biologiques, données cliniques…)</v>
      </c>
      <c r="E15" s="91"/>
      <c r="F15" s="92"/>
    </row>
    <row r="16" spans="1:6" ht="38.1" customHeight="1">
      <c r="A16" s="94" t="str">
        <f ca="1">IF(VLOOKUP($C16,ZoneBD,5,FALSE)="","",VLOOKUP($C16,ZoneBD,7,FALSE))</f>
        <v/>
      </c>
      <c r="C16" s="3" t="str">
        <f>$C$13&amp;TEXT(ROW()-ROW($C$13),".00")</f>
        <v>L.03</v>
      </c>
      <c r="D16" s="3" t="str">
        <f ca="1">VLOOKUP(C16,RéfN4,3,FALSE)</f>
        <v>Les modalités de transmission des avis pharmaceutiques ont fait l'objet d'une concertation entre la PUI et les établissements membres.</v>
      </c>
      <c r="E16" s="91"/>
      <c r="F16" s="92"/>
    </row>
    <row r="17" spans="1:7" s="94" customFormat="1" ht="38.1" customHeight="1">
      <c r="C17" s="93" t="s">
        <v>35</v>
      </c>
      <c r="D17" s="93" t="str">
        <f>VLOOKUP(C17,RéfN3,3,FALSE)</f>
        <v>Délivrance nominative</v>
      </c>
      <c r="E17" s="99"/>
      <c r="F17" s="100"/>
    </row>
    <row r="18" spans="1:7" ht="38.1" customHeight="1">
      <c r="A18" s="94" t="str">
        <f t="shared" ref="A18:A20" ca="1" si="8">IF(VLOOKUP($C18,ZoneBD,5,FALSE)="","",VLOOKUP($C18,ZoneBD,7,FALSE))</f>
        <v/>
      </c>
      <c r="C18" s="3" t="str">
        <f>$C$17&amp;TEXT(ROW()-ROW($C$17),".00")</f>
        <v>M.01</v>
      </c>
      <c r="D18" s="3" t="str">
        <f t="shared" ref="D18:D20" ca="1" si="9">VLOOKUP(C18,RéfN4,3,FALSE)</f>
        <v>La majorité (&gt;50% des lignes) du traitement du patient est préparée et délivrée nominativement par la PUI.</v>
      </c>
      <c r="E18" s="91"/>
      <c r="F18" s="92"/>
    </row>
    <row r="19" spans="1:7" ht="38.1" customHeight="1">
      <c r="A19" s="94" t="str">
        <f t="shared" ca="1" si="8"/>
        <v/>
      </c>
      <c r="C19" s="3" t="str">
        <f t="shared" ref="C19:C22" si="10">$C$17&amp;TEXT(ROW()-ROW($C$17),".00")</f>
        <v>M.02</v>
      </c>
      <c r="D19" s="3" t="str">
        <f t="shared" ca="1" si="9"/>
        <v>Le rythme de cette délivrance nominative est généralement adapté aux modifications de traitement durant le séjour du patient.</v>
      </c>
      <c r="E19" s="91"/>
      <c r="F19" s="92"/>
    </row>
    <row r="20" spans="1:7" ht="38.1" customHeight="1">
      <c r="A20" s="94" t="str">
        <f t="shared" ca="1" si="8"/>
        <v/>
      </c>
      <c r="C20" s="3" t="str">
        <f t="shared" si="10"/>
        <v>M.03</v>
      </c>
      <c r="D20" s="3" t="str">
        <f t="shared" ca="1" si="9"/>
        <v>Les délivrances nominatives arrivent dans des contenants (bacs, tiroirs, casiers, sachets…) adaptés au mode de rangement des établissements.</v>
      </c>
      <c r="E20" s="91"/>
      <c r="F20" s="92"/>
    </row>
    <row r="21" spans="1:7" ht="38.1" customHeight="1">
      <c r="A21" s="94"/>
      <c r="C21" s="3" t="str">
        <f>$C$17&amp;TEXT(ROW()-ROW($C$17),".00")</f>
        <v>M.04</v>
      </c>
      <c r="D21" s="3" t="str">
        <f t="shared" ref="D21:D22" ca="1" si="11">VLOOKUP(C21,RéfN4,3,FALSE)</f>
        <v>Sauf exception, les formes orales de médicaments sont en doses unitaires identifiables (industrielles ou reconditionnées/surconditonnées par la PUI).</v>
      </c>
      <c r="E21" s="91"/>
      <c r="F21" s="92"/>
    </row>
    <row r="22" spans="1:7" ht="38.1" customHeight="1">
      <c r="A22" s="94"/>
      <c r="C22" s="3" t="str">
        <f t="shared" si="10"/>
        <v>M.05</v>
      </c>
      <c r="D22" s="3" t="str">
        <f t="shared" ca="1" si="11"/>
        <v>Les doses fractionnées (demi ou quart) sont délivrées par la PUI en conditionnement unitaire identifiable.</v>
      </c>
      <c r="E22" s="91"/>
      <c r="F22" s="92"/>
    </row>
    <row r="23" spans="1:7" s="98" customFormat="1" ht="38.1" customHeight="1">
      <c r="A23" s="94"/>
      <c r="C23" s="162" t="s">
        <v>196</v>
      </c>
      <c r="D23" s="162" t="str">
        <f>VLOOKUP(C23,RéfN2,3,FALSE)</f>
        <v>Administration</v>
      </c>
      <c r="E23" s="101"/>
      <c r="F23" s="102"/>
    </row>
    <row r="24" spans="1:7" s="94" customFormat="1" ht="38.1" customHeight="1">
      <c r="C24" s="93" t="s">
        <v>22</v>
      </c>
      <c r="D24" s="93" t="str">
        <f>VLOOKUP(C24,RéfN3,3,FALSE)</f>
        <v>Préparation de l'administration</v>
      </c>
      <c r="E24" s="99"/>
      <c r="F24" s="100"/>
    </row>
    <row r="25" spans="1:7" ht="38.1" customHeight="1">
      <c r="A25" s="94" t="str">
        <f t="shared" ref="A25:A26" ca="1" si="12">IF(VLOOKUP($C25,ZoneBD,5,FALSE)="","",VLOOKUP($C25,ZoneBD,7,FALSE))</f>
        <v/>
      </c>
      <c r="C25" s="158" t="str">
        <f t="shared" ref="C25:C26" si="13">$C$24&amp;TEXT(ROW()-ROW($C$24),".00")</f>
        <v>N.01</v>
      </c>
      <c r="D25" s="158" t="str">
        <f t="shared" ref="D25:D26" ca="1" si="14">VLOOKUP(C25,RéfN4,3,FALSE)</f>
        <v>Il existe un document formalisé au niveau de la coopération décrivant les règles de découpe des blisters de médicaments (identification du médicament).</v>
      </c>
      <c r="E25" s="91"/>
      <c r="F25" s="161"/>
      <c r="G25" s="180"/>
    </row>
    <row r="26" spans="1:7" ht="38.1" customHeight="1">
      <c r="A26" s="94" t="str">
        <f t="shared" ca="1" si="12"/>
        <v/>
      </c>
      <c r="C26" s="3" t="str">
        <f t="shared" si="13"/>
        <v>N.02</v>
      </c>
      <c r="D26" s="3" t="str">
        <f t="shared" ca="1" si="14"/>
        <v>Les établissements disposent d'une liste commune à jour et validée des équivalences et substitutions de médicaments.</v>
      </c>
      <c r="E26" s="91"/>
      <c r="F26" s="161"/>
      <c r="G26" s="180"/>
    </row>
    <row r="27" spans="1:7" s="94" customFormat="1" ht="38.1" customHeight="1">
      <c r="C27" s="93" t="s">
        <v>23</v>
      </c>
      <c r="D27" s="93" t="str">
        <f>VLOOKUP(C27,RéfN3,3,FALSE)</f>
        <v>Administration et aide à la prise</v>
      </c>
      <c r="E27" s="99"/>
      <c r="F27" s="100"/>
    </row>
    <row r="28" spans="1:7" s="94" customFormat="1" ht="54.75" customHeight="1">
      <c r="A28" s="94" t="str">
        <f t="shared" ref="A28:A31" ca="1" si="15">IF(VLOOKUP($C28,ZoneBD,5,FALSE)="","",VLOOKUP($C28,ZoneBD,7,FALSE))</f>
        <v/>
      </c>
      <c r="C28" s="3" t="str">
        <f>$C$27&amp;TEXT(ROW()-ROW($C$27),".00")</f>
        <v>O.01</v>
      </c>
      <c r="D28" s="3" t="str">
        <f t="shared" ref="D28:D31" ca="1" si="16">VLOOKUP(C28,RéfN4,3,FALSE)</f>
        <v>Une procédure commune est définie pour la traçabilité des administrations : identification du patient, enregistrement sur le même support que la prescription, validation des prescriptions conditionnelles, traçabilité de l'administration et de la non-administration.</v>
      </c>
      <c r="E28" s="91"/>
      <c r="F28" s="181"/>
    </row>
    <row r="29" spans="1:7" ht="38.1" customHeight="1">
      <c r="A29" s="94" t="str">
        <f t="shared" ca="1" si="15"/>
        <v/>
      </c>
      <c r="C29" s="3" t="str">
        <f t="shared" ref="C29:C31" si="17">$C$27&amp;TEXT(ROW()-ROW($C$27),".00")</f>
        <v>O.02</v>
      </c>
      <c r="D29" s="3" t="str">
        <f t="shared" ca="1" si="16"/>
        <v>Les établissements disposent d'une documentation à jour sur les comprimés ne devant pas être broyés et leur substitution éventuelle.</v>
      </c>
      <c r="E29" s="91"/>
      <c r="F29" s="92"/>
    </row>
    <row r="30" spans="1:7" ht="38.1" customHeight="1">
      <c r="A30" s="94" t="str">
        <f t="shared" ca="1" si="15"/>
        <v/>
      </c>
      <c r="C30" s="3" t="str">
        <f t="shared" si="17"/>
        <v>O.03</v>
      </c>
      <c r="D30" s="3" t="str">
        <f t="shared" ca="1" si="16"/>
        <v>Un document validé par la PUI décrivant les bonnes pratiques de broyage des comprimés (matériel utilisé…) est disponible dans les établissements.</v>
      </c>
      <c r="E30" s="91"/>
      <c r="F30" s="92"/>
    </row>
    <row r="31" spans="1:7" ht="38.1" customHeight="1">
      <c r="A31" s="94" t="str">
        <f t="shared" ca="1" si="15"/>
        <v/>
      </c>
      <c r="C31" s="3" t="str">
        <f t="shared" si="17"/>
        <v>O.04</v>
      </c>
      <c r="D31" s="3" t="str">
        <f t="shared" ca="1" si="16"/>
        <v>Les établissements disposent d'une documentation à jour sur les gélules ne devant pas être ouvertes et leur substitution éventuelle.</v>
      </c>
      <c r="E31" s="91"/>
      <c r="F31" s="92"/>
    </row>
    <row r="32" spans="1:7" s="98" customFormat="1" ht="38.1" customHeight="1">
      <c r="A32" s="94"/>
      <c r="C32" s="162" t="s">
        <v>197</v>
      </c>
      <c r="D32" s="162" t="str">
        <f>VLOOKUP(C32,RéfN2,3,FALSE)</f>
        <v>Stockage</v>
      </c>
      <c r="E32" s="101"/>
      <c r="F32" s="102"/>
    </row>
    <row r="33" spans="1:9" s="94" customFormat="1" ht="38.1" customHeight="1">
      <c r="C33" s="93" t="s">
        <v>40</v>
      </c>
      <c r="D33" s="93" t="str">
        <f>VLOOKUP(C33,RéfN3,3,FALSE)</f>
        <v>Conception &amp; organisation</v>
      </c>
      <c r="E33" s="99"/>
      <c r="F33" s="100"/>
    </row>
    <row r="34" spans="1:9" ht="38.1" customHeight="1">
      <c r="A34" s="94" t="str">
        <f t="shared" ref="A34:A40" ca="1" si="18">IF(VLOOKUP($C34,ZoneBD,5,FALSE)="","",VLOOKUP($C34,ZoneBD,7,FALSE))</f>
        <v/>
      </c>
      <c r="C34" s="3" t="str">
        <f t="shared" ref="C34:C40" si="19">$C$33&amp;TEXT(ROW()-ROW($C$33),".00")</f>
        <v>P.01</v>
      </c>
      <c r="D34" s="3" t="str">
        <f t="shared" ref="D34:D40" ca="1" si="20">VLOOKUP(C34,RéfN4,3,FALSE)</f>
        <v>Chaque établissement dispose d'un document décrivant le principe de rangement des médicaments de l'établissement.</v>
      </c>
      <c r="E34" s="91"/>
      <c r="F34" s="92"/>
    </row>
    <row r="35" spans="1:9" ht="38.1" customHeight="1">
      <c r="A35" s="94" t="str">
        <f t="shared" ca="1" si="18"/>
        <v/>
      </c>
      <c r="C35" s="3" t="str">
        <f t="shared" si="19"/>
        <v>P.02</v>
      </c>
      <c r="D35" s="3" t="str">
        <f t="shared" ca="1" si="20"/>
        <v>Dans chaque établissement, la pièce où sont rangés les médicaments est munie d'un système de fermeture permettant l'accès uniquement aux personnel de soin.</v>
      </c>
      <c r="E35" s="91"/>
      <c r="F35" s="92"/>
    </row>
    <row r="36" spans="1:9" ht="38.1" customHeight="1">
      <c r="A36" s="94" t="str">
        <f t="shared" ca="1" si="18"/>
        <v/>
      </c>
      <c r="C36" s="158" t="str">
        <f t="shared" si="19"/>
        <v>P.03</v>
      </c>
      <c r="D36" s="158" t="str">
        <f t="shared" ca="1" si="20"/>
        <v>Dans certains établissements, le réfrigérateur dédié aux médicaments peut contenir des produits non médicamenteux.</v>
      </c>
      <c r="E36" s="91"/>
      <c r="F36" s="92"/>
    </row>
    <row r="37" spans="1:9" ht="38.1" customHeight="1">
      <c r="A37" s="94" t="str">
        <f t="shared" ca="1" si="18"/>
        <v/>
      </c>
      <c r="C37" s="158" t="str">
        <f t="shared" si="19"/>
        <v>P.04</v>
      </c>
      <c r="D37" s="158" t="str">
        <f t="shared" ca="1" si="20"/>
        <v>Dans chaque établissement, des mesures sont prises pour éviter les confusions de produits (forme, dosage…)</v>
      </c>
      <c r="E37" s="91"/>
      <c r="F37" s="92"/>
    </row>
    <row r="38" spans="1:9" ht="42" customHeight="1">
      <c r="A38" s="94" t="str">
        <f t="shared" ca="1" si="18"/>
        <v/>
      </c>
      <c r="C38" s="3" t="str">
        <f t="shared" si="19"/>
        <v>P.05</v>
      </c>
      <c r="D38" s="3" t="str">
        <f ca="1">VLOOKUP(C38,RéfN4,3,FALSE)</f>
        <v>Les médicaments stupéfiants sont conservés dans un dispositif de rangement :
- séparé
- fermé à clé après chaque utilisation</v>
      </c>
      <c r="E38" s="91"/>
      <c r="F38" s="92"/>
    </row>
    <row r="39" spans="1:9" ht="38.1" customHeight="1">
      <c r="A39" s="94" t="str">
        <f t="shared" ca="1" si="18"/>
        <v/>
      </c>
      <c r="C39" s="3" t="str">
        <f t="shared" si="19"/>
        <v>P.06</v>
      </c>
      <c r="D39" s="3" t="str">
        <f t="shared" ca="1" si="20"/>
        <v>Les bouteilles d'oxygène au sein des établissements sont détenues dans un local aéré et loin de toute source de chaleur.</v>
      </c>
      <c r="E39" s="91"/>
      <c r="F39" s="92"/>
      <c r="G39" s="180"/>
      <c r="H39" s="180"/>
      <c r="I39" s="180"/>
    </row>
    <row r="40" spans="1:9" ht="38.1" customHeight="1">
      <c r="A40" s="94" t="str">
        <f t="shared" ca="1" si="18"/>
        <v/>
      </c>
      <c r="C40" s="3" t="str">
        <f t="shared" si="19"/>
        <v>P.07</v>
      </c>
      <c r="D40" s="3" t="str">
        <f t="shared" ca="1" si="20"/>
        <v>Les bouteilles d'oxygène sont arrimées et en position verticale.</v>
      </c>
      <c r="E40" s="91"/>
      <c r="F40" s="92"/>
    </row>
    <row r="41" spans="1:9" s="94" customFormat="1" ht="38.1" customHeight="1">
      <c r="C41" s="93" t="s">
        <v>41</v>
      </c>
      <c r="D41" s="93" t="str">
        <f>VLOOKUP(C41,RéfN3,3,FALSE)</f>
        <v>Dotation pour besoins urgents</v>
      </c>
      <c r="E41" s="99"/>
      <c r="F41" s="100"/>
    </row>
    <row r="42" spans="1:9" ht="45" customHeight="1">
      <c r="A42" s="94" t="str">
        <f ca="1">IF(VLOOKUP($C42,ZoneBD,5,FALSE)="","",VLOOKUP($C42,ZoneBD,7,FALSE))</f>
        <v/>
      </c>
      <c r="C42" s="3" t="str">
        <f>$C$41&amp;TEXT(ROW()-ROW($C$41),".00")</f>
        <v>Q.01</v>
      </c>
      <c r="D42" s="3" t="str">
        <f t="shared" ref="D42:D47" ca="1" si="21">VLOOKUP(C42,RéfN4,3,FALSE)</f>
        <v>L'organisation des dispositifs de rangement destinés aux besoins urgents est décidée par le pharmacien et le responsable de chaque unité de soins et ou de l'EHPAD.</v>
      </c>
      <c r="E42" s="91"/>
      <c r="F42" s="92"/>
    </row>
    <row r="43" spans="1:9" ht="42" customHeight="1">
      <c r="A43" s="94" t="str">
        <f ca="1">IF(VLOOKUP($C43,ZoneBD,5,FALSE)="","",VLOOKUP($C43,ZoneBD,7,FALSE))</f>
        <v/>
      </c>
      <c r="C43" s="3" t="str">
        <f>$C$41&amp;TEXT(ROW()-ROW($C$41),".00")</f>
        <v>Q.02</v>
      </c>
      <c r="D43" s="3" t="str">
        <f t="shared" ca="1" si="21"/>
        <v>Le stock de médicaments pour soins urgents de chaque établissement a fait l'objet d'une dotation qualitative et quantitative, définie par le médecin responsable de chaque unité de soins (ou médecin coordonnateur)</v>
      </c>
      <c r="E43" s="91"/>
      <c r="F43" s="92"/>
    </row>
    <row r="44" spans="1:9" ht="38.1" customHeight="1">
      <c r="A44" s="94" t="str">
        <f ca="1">IF(VLOOKUP($C44,ZoneBD,5,FALSE)="","",VLOOKUP($C44,ZoneBD,7,FALSE))</f>
        <v/>
      </c>
      <c r="C44" s="3" t="str">
        <f>$C$41&amp;TEXT(ROW()-ROW($C$41),".00")</f>
        <v>Q.03</v>
      </c>
      <c r="D44" s="3" t="str">
        <f t="shared" ca="1" si="21"/>
        <v>Les dotations sont révisées au moins une fois par an, entre le médecin responsable (ou médecin coordonnateur) et le pharmacien.</v>
      </c>
      <c r="E44" s="91"/>
      <c r="F44" s="92"/>
    </row>
    <row r="45" spans="1:9" ht="66" customHeight="1">
      <c r="A45" s="94" t="str">
        <f ca="1">IF(VLOOKUP($C45,ZoneBD,5,FALSE)="","",VLOOKUP($C45,ZoneBD,7,FALSE))</f>
        <v/>
      </c>
      <c r="C45" s="3" t="str">
        <f>$C$41&amp;TEXT(ROW()-ROW($C$41),".00")</f>
        <v>Q.04</v>
      </c>
      <c r="D45" s="3" t="str">
        <f t="shared" ca="1" si="21"/>
        <v>Concernant le stock de médicaments pour soins urgents, chaque établissement dispose d'un document décrivant les modalités :
- de détention
- d'utilisation
- de réapprovisionnement</v>
      </c>
      <c r="E45" s="91"/>
      <c r="F45" s="92"/>
    </row>
    <row r="46" spans="1:9" ht="47.25" customHeight="1">
      <c r="A46" s="94" t="str">
        <f ca="1">IF(VLOOKUP($C46,ZoneBD,5,FALSE)="","",VLOOKUP($C46,ZoneBD,7,FALSE))</f>
        <v/>
      </c>
      <c r="C46" s="3" t="str">
        <f>$C$41&amp;TEXT(ROW()-ROW($C$41),".00")</f>
        <v>Q.05</v>
      </c>
      <c r="D46" s="3" t="str">
        <f t="shared" ca="1" si="21"/>
        <v>Le pharmacien responsable transmet autant que nécessaire des consignes sur les modifications de rangement des médicaments de la dotation pour soins urgents suite à un changement de marché.</v>
      </c>
      <c r="E46" s="91"/>
      <c r="F46" s="92"/>
    </row>
    <row r="47" spans="1:9" ht="44.25" customHeight="1">
      <c r="C47" s="3" t="str">
        <f t="shared" ref="C47" si="22">$C$41&amp;TEXT(ROW()-ROW($C$41),".00")</f>
        <v>Q.06</v>
      </c>
      <c r="D47" s="3" t="str">
        <f t="shared" ca="1" si="21"/>
        <v>Le pharmacien responsable transmet autant que nécessaire des informations sur les évolutions des médicaments de la dotation (référence, forme galénique, conditionnement…)</v>
      </c>
      <c r="E47" s="91"/>
      <c r="F47" s="92"/>
    </row>
    <row r="48" spans="1:9" ht="38.1" customHeight="1">
      <c r="C48" s="93" t="s">
        <v>42</v>
      </c>
      <c r="D48" s="93" t="str">
        <f>VLOOKUP(C48,RéfN3,3,FALSE)</f>
        <v>Chariot d'urgence</v>
      </c>
      <c r="E48" s="99"/>
      <c r="F48" s="100"/>
    </row>
    <row r="49" spans="3:6" ht="44.25" customHeight="1">
      <c r="C49" s="3" t="str">
        <f>$C$48&amp;TEXT(ROW()-ROW($C$48),".00")</f>
        <v>R.01</v>
      </c>
      <c r="D49" s="3" t="str">
        <f ca="1">VLOOKUP(C49,RéfN4,3,FALSE)</f>
        <v>Le(s) chariot(s) d'urgence de vos établissements est/sont vérifié(s) (qualitativement, quantitativement et péremptions) au moins une fois par mois. Cette vérification est traçée.</v>
      </c>
      <c r="E49" s="91"/>
      <c r="F49" s="92"/>
    </row>
    <row r="50" spans="3:6" ht="38.1" customHeight="1">
      <c r="C50" s="3" t="str">
        <f t="shared" ref="C50:C51" si="23">$C$48&amp;TEXT(ROW()-ROW($C$48),".00")</f>
        <v>R.02</v>
      </c>
      <c r="D50" s="3" t="str">
        <f ca="1">VLOOKUP(C50,RéfN4,3,FALSE)</f>
        <v>Un planning prévisionnel est organisé de façon à ce que l'ensemble des IDE participe à la vérification du/des chariot(s) d'urgence de vos établissements.</v>
      </c>
      <c r="E50" s="91"/>
      <c r="F50" s="92"/>
    </row>
    <row r="51" spans="3:6" ht="38.1" customHeight="1">
      <c r="C51" s="3" t="str">
        <f t="shared" si="23"/>
        <v>R.03</v>
      </c>
      <c r="D51" s="3" t="str">
        <f ca="1">VLOOKUP(C51,RéfN4,3,FALSE)</f>
        <v>En cas d'utilisation du chariot d'urgence, celui-ci est systématiquement vérifié et les médicaments utilisés sont remplacés. Cette vérification est traçée.</v>
      </c>
      <c r="E51" s="91"/>
      <c r="F51" s="92"/>
    </row>
    <row r="52" spans="3:6" ht="38.1" customHeight="1">
      <c r="C52" s="93" t="s">
        <v>43</v>
      </c>
      <c r="D52" s="93" t="str">
        <f>VLOOKUP(C52,RéfN3,3,FALSE)</f>
        <v>Contrôle</v>
      </c>
      <c r="E52" s="99"/>
      <c r="F52" s="100"/>
    </row>
    <row r="53" spans="3:6" ht="38.1" customHeight="1">
      <c r="C53" s="3" t="str">
        <f>$C$52&amp;TEXT(ROW()-ROW($C$52),".00")</f>
        <v>S.01</v>
      </c>
      <c r="D53" s="3" t="str">
        <f t="shared" ref="D53:D59" ca="1" si="24">VLOOKUP(C53,RéfN4,3,FALSE)</f>
        <v>Chaque établissement dispose d'un document décrivant l'entretien des armoires à médicaments et des réfrigérateurs dédiés aux médicaments.</v>
      </c>
      <c r="E53" s="91"/>
      <c r="F53" s="92"/>
    </row>
    <row r="54" spans="3:6" ht="43.5" customHeight="1">
      <c r="C54" s="3" t="str">
        <f t="shared" ref="C54:C59" si="25">$C$52&amp;TEXT(ROW()-ROW($C$52),".00")</f>
        <v>S.02</v>
      </c>
      <c r="D54" s="3" t="str">
        <f t="shared" ca="1" si="24"/>
        <v>Des dispositions sont prises dans chaque établissement pour la conservation des médicaments thermosensibles (contrôle des la température du réfrigérateur à intervalle régulier, enregistrement du contrôle…)</v>
      </c>
      <c r="E54" s="91"/>
      <c r="F54" s="92"/>
    </row>
    <row r="55" spans="3:6" ht="38.1" customHeight="1">
      <c r="C55" s="3" t="str">
        <f t="shared" si="25"/>
        <v>S.03</v>
      </c>
      <c r="D55" s="3" t="str">
        <f t="shared" ca="1" si="24"/>
        <v>Chaque établissement dispose d'un document décrivant les modalités de contrôle de la dotation pour soins urgents.</v>
      </c>
      <c r="E55" s="91"/>
      <c r="F55" s="92"/>
    </row>
    <row r="56" spans="3:6" ht="38.1" customHeight="1">
      <c r="C56" s="3" t="str">
        <f t="shared" si="25"/>
        <v>S.04</v>
      </c>
      <c r="D56" s="3" t="str">
        <f t="shared" ca="1" si="24"/>
        <v>Le suivi des périmés est formalisé et tracé dans chaque établissement à intervalle régulier.</v>
      </c>
      <c r="E56" s="91"/>
      <c r="F56" s="92"/>
    </row>
    <row r="57" spans="3:6" ht="38.1" customHeight="1">
      <c r="C57" s="3" t="str">
        <f t="shared" si="25"/>
        <v>S.05</v>
      </c>
      <c r="D57" s="3" t="str">
        <f t="shared" ca="1" si="24"/>
        <v>Il existe un document formalisé décrivant les modalités de retrait de lots au sein de chaque établissement membre.</v>
      </c>
      <c r="E57" s="91"/>
      <c r="F57" s="92"/>
    </row>
    <row r="58" spans="3:6" ht="38.1" customHeight="1">
      <c r="C58" s="3" t="str">
        <f t="shared" si="25"/>
        <v>S.06</v>
      </c>
      <c r="D58" s="3" t="str">
        <f t="shared" ca="1" si="24"/>
        <v>Les retraits de lots sont mis en œuvre dès publication.</v>
      </c>
      <c r="E58" s="91"/>
      <c r="F58" s="92"/>
    </row>
    <row r="59" spans="3:6" ht="38.1" customHeight="1">
      <c r="C59" s="3" t="str">
        <f t="shared" si="25"/>
        <v>S.07</v>
      </c>
      <c r="D59" s="3" t="str">
        <f t="shared" ca="1" si="24"/>
        <v>Les actions mises en œuvre dans le cadre des retraits de lots sont tracées.</v>
      </c>
      <c r="E59" s="91"/>
      <c r="F59" s="92"/>
    </row>
    <row r="60" spans="3:6" ht="38.1" customHeight="1">
      <c r="C60" s="93" t="s">
        <v>44</v>
      </c>
      <c r="D60" s="93" t="str">
        <f>VLOOKUP(C60,RéfN3,3,FALSE)</f>
        <v>Réception et rangement</v>
      </c>
      <c r="E60" s="99"/>
      <c r="F60" s="100"/>
    </row>
    <row r="61" spans="3:6" ht="38.1" customHeight="1">
      <c r="C61" s="3" t="str">
        <f>$C$60&amp;TEXT(ROW()-ROW($C$60),".00")</f>
        <v>T.01</v>
      </c>
      <c r="D61" s="3" t="str">
        <f ca="1">VLOOKUP(C61,RéfN4,3,FALSE)</f>
        <v>La date de l'heure de réception des médicaments dans l'établissement sont tracées.</v>
      </c>
      <c r="E61" s="91"/>
      <c r="F61" s="92"/>
    </row>
    <row r="62" spans="3:6" ht="47.25" customHeight="1">
      <c r="C62" s="3" t="str">
        <f t="shared" ref="C62" si="26">$C$60&amp;TEXT(ROW()-ROW($C$60),".00")</f>
        <v>T.02</v>
      </c>
      <c r="D62" s="3" t="str">
        <f ca="1">VLOOKUP(C62,RéfN4,3,FALSE)</f>
        <v>Les médicaments sont rangés immédiament après réception ou isolés dans des conditions propres à assurer leur conservation dans l'attente dans leur prise en charge.</v>
      </c>
      <c r="E62" s="91"/>
      <c r="F62" s="92"/>
    </row>
  </sheetData>
  <sheetProtection password="E9B9" sheet="1" objects="1" scenarios="1"/>
  <phoneticPr fontId="0" type="noConversion"/>
  <conditionalFormatting sqref="E24 E33 E41 E52 E8 E13 E27 E17 E60">
    <cfRule type="expression" dxfId="161" priority="137" stopIfTrue="1">
      <formula>AND(A8&lt;&gt;"",A8&gt;0)</formula>
    </cfRule>
    <cfRule type="expression" dxfId="160" priority="138" stopIfTrue="1">
      <formula>AND(A8&lt;&gt;"",A8=0)</formula>
    </cfRule>
  </conditionalFormatting>
  <conditionalFormatting sqref="E23">
    <cfRule type="expression" dxfId="159" priority="85" stopIfTrue="1">
      <formula>AND(A23&lt;&gt;"",A23&gt;0)</formula>
    </cfRule>
    <cfRule type="expression" dxfId="158" priority="86" stopIfTrue="1">
      <formula>AND(A23&lt;&gt;"",A23=0)</formula>
    </cfRule>
  </conditionalFormatting>
  <conditionalFormatting sqref="E32">
    <cfRule type="expression" dxfId="157" priority="83" stopIfTrue="1">
      <formula>AND(A32&lt;&gt;"",A32&gt;0)</formula>
    </cfRule>
    <cfRule type="expression" dxfId="156" priority="84" stopIfTrue="1">
      <formula>AND(A32&lt;&gt;"",A32=0)</formula>
    </cfRule>
  </conditionalFormatting>
  <conditionalFormatting sqref="E48">
    <cfRule type="expression" dxfId="155" priority="81" stopIfTrue="1">
      <formula>AND(A48&lt;&gt;"",A48&gt;0)</formula>
    </cfRule>
    <cfRule type="expression" dxfId="154" priority="82" stopIfTrue="1">
      <formula>AND(A48&lt;&gt;"",A48=0)</formula>
    </cfRule>
  </conditionalFormatting>
  <conditionalFormatting sqref="E36">
    <cfRule type="cellIs" dxfId="153" priority="61" operator="equal">
      <formula>"Oui"</formula>
    </cfRule>
    <cfRule type="cellIs" dxfId="152" priority="62" operator="equal">
      <formula>"Non"</formula>
    </cfRule>
  </conditionalFormatting>
  <conditionalFormatting sqref="E5:E7">
    <cfRule type="cellIs" dxfId="151" priority="45" operator="equal">
      <formula>"Oui partiel"</formula>
    </cfRule>
    <cfRule type="cellIs" dxfId="150" priority="46" operator="equal">
      <formula>"Oui total"</formula>
    </cfRule>
    <cfRule type="cellIs" dxfId="149" priority="47" operator="equal">
      <formula>"Non"</formula>
    </cfRule>
    <cfRule type="cellIs" dxfId="148" priority="48" operator="equal">
      <formula>"Oui"</formula>
    </cfRule>
  </conditionalFormatting>
  <conditionalFormatting sqref="E9:E11">
    <cfRule type="cellIs" dxfId="147" priority="41" operator="equal">
      <formula>"Oui partiel"</formula>
    </cfRule>
    <cfRule type="cellIs" dxfId="146" priority="42" operator="equal">
      <formula>"Oui total"</formula>
    </cfRule>
    <cfRule type="cellIs" dxfId="145" priority="43" operator="equal">
      <formula>"Non"</formula>
    </cfRule>
    <cfRule type="cellIs" dxfId="144" priority="44" operator="equal">
      <formula>"Oui"</formula>
    </cfRule>
  </conditionalFormatting>
  <conditionalFormatting sqref="E14:E16">
    <cfRule type="cellIs" dxfId="143" priority="37" operator="equal">
      <formula>"Oui partiel"</formula>
    </cfRule>
    <cfRule type="cellIs" dxfId="142" priority="38" operator="equal">
      <formula>"Oui total"</formula>
    </cfRule>
    <cfRule type="cellIs" dxfId="141" priority="39" operator="equal">
      <formula>"Non"</formula>
    </cfRule>
    <cfRule type="cellIs" dxfId="140" priority="40" operator="equal">
      <formula>"Oui"</formula>
    </cfRule>
  </conditionalFormatting>
  <conditionalFormatting sqref="E18:E22">
    <cfRule type="cellIs" dxfId="139" priority="33" operator="equal">
      <formula>"Oui partiel"</formula>
    </cfRule>
    <cfRule type="cellIs" dxfId="138" priority="34" operator="equal">
      <formula>"Oui total"</formula>
    </cfRule>
    <cfRule type="cellIs" dxfId="137" priority="35" operator="equal">
      <formula>"Non"</formula>
    </cfRule>
    <cfRule type="cellIs" dxfId="136" priority="36" operator="equal">
      <formula>"Oui"</formula>
    </cfRule>
  </conditionalFormatting>
  <conditionalFormatting sqref="E25:E26">
    <cfRule type="cellIs" dxfId="135" priority="29" operator="equal">
      <formula>"Oui partiel"</formula>
    </cfRule>
    <cfRule type="cellIs" dxfId="134" priority="30" operator="equal">
      <formula>"Oui total"</formula>
    </cfRule>
    <cfRule type="cellIs" dxfId="133" priority="31" operator="equal">
      <formula>"Non"</formula>
    </cfRule>
    <cfRule type="cellIs" dxfId="132" priority="32" operator="equal">
      <formula>"Oui"</formula>
    </cfRule>
  </conditionalFormatting>
  <conditionalFormatting sqref="E28:E31">
    <cfRule type="cellIs" dxfId="131" priority="25" operator="equal">
      <formula>"Oui partiel"</formula>
    </cfRule>
    <cfRule type="cellIs" dxfId="130" priority="26" operator="equal">
      <formula>"Oui total"</formula>
    </cfRule>
    <cfRule type="cellIs" dxfId="129" priority="27" operator="equal">
      <formula>"Non"</formula>
    </cfRule>
    <cfRule type="cellIs" dxfId="128" priority="28" operator="equal">
      <formula>"Oui"</formula>
    </cfRule>
  </conditionalFormatting>
  <conditionalFormatting sqref="E34:E35">
    <cfRule type="cellIs" dxfId="127" priority="21" operator="equal">
      <formula>"Oui partiel"</formula>
    </cfRule>
    <cfRule type="cellIs" dxfId="126" priority="22" operator="equal">
      <formula>"Oui total"</formula>
    </cfRule>
    <cfRule type="cellIs" dxfId="125" priority="23" operator="equal">
      <formula>"Non"</formula>
    </cfRule>
    <cfRule type="cellIs" dxfId="124" priority="24" operator="equal">
      <formula>"Oui"</formula>
    </cfRule>
  </conditionalFormatting>
  <conditionalFormatting sqref="E37:E40">
    <cfRule type="cellIs" dxfId="123" priority="17" operator="equal">
      <formula>"Oui partiel"</formula>
    </cfRule>
    <cfRule type="cellIs" dxfId="122" priority="18" operator="equal">
      <formula>"Oui total"</formula>
    </cfRule>
    <cfRule type="cellIs" dxfId="121" priority="19" operator="equal">
      <formula>"Non"</formula>
    </cfRule>
    <cfRule type="cellIs" dxfId="120" priority="20" operator="equal">
      <formula>"Oui"</formula>
    </cfRule>
  </conditionalFormatting>
  <conditionalFormatting sqref="E42:E47">
    <cfRule type="cellIs" dxfId="119" priority="13" operator="equal">
      <formula>"Oui partiel"</formula>
    </cfRule>
    <cfRule type="cellIs" dxfId="118" priority="14" operator="equal">
      <formula>"Oui total"</formula>
    </cfRule>
    <cfRule type="cellIs" dxfId="117" priority="15" operator="equal">
      <formula>"Non"</formula>
    </cfRule>
    <cfRule type="cellIs" dxfId="116" priority="16" operator="equal">
      <formula>"Oui"</formula>
    </cfRule>
  </conditionalFormatting>
  <conditionalFormatting sqref="E49:E51">
    <cfRule type="cellIs" dxfId="115" priority="9" operator="equal">
      <formula>"Oui partiel"</formula>
    </cfRule>
    <cfRule type="cellIs" dxfId="114" priority="10" operator="equal">
      <formula>"Oui total"</formula>
    </cfRule>
    <cfRule type="cellIs" dxfId="113" priority="11" operator="equal">
      <formula>"Non"</formula>
    </cfRule>
    <cfRule type="cellIs" dxfId="112" priority="12" operator="equal">
      <formula>"Oui"</formula>
    </cfRule>
  </conditionalFormatting>
  <conditionalFormatting sqref="E53:E59">
    <cfRule type="cellIs" dxfId="111" priority="5" operator="equal">
      <formula>"Oui partiel"</formula>
    </cfRule>
    <cfRule type="cellIs" dxfId="110" priority="6" operator="equal">
      <formula>"Oui total"</formula>
    </cfRule>
    <cfRule type="cellIs" dxfId="109" priority="7" operator="equal">
      <formula>"Non"</formula>
    </cfRule>
    <cfRule type="cellIs" dxfId="108" priority="8" operator="equal">
      <formula>"Oui"</formula>
    </cfRule>
  </conditionalFormatting>
  <conditionalFormatting sqref="E61:E62">
    <cfRule type="cellIs" dxfId="107" priority="1" operator="equal">
      <formula>"Oui partiel"</formula>
    </cfRule>
    <cfRule type="cellIs" dxfId="106" priority="2" operator="equal">
      <formula>"Oui total"</formula>
    </cfRule>
    <cfRule type="cellIs" dxfId="105" priority="3" operator="equal">
      <formula>"Non"</formula>
    </cfRule>
    <cfRule type="cellIs" dxfId="104" priority="4" operator="equal">
      <formula>"Oui"</formula>
    </cfRule>
  </conditionalFormatting>
  <dataValidations count="4">
    <dataValidation type="list" allowBlank="1" showInputMessage="1" showErrorMessage="1" sqref="C3 C12 C23 C32">
      <formula1>OFFSET(RéfN2,,,,1)</formula1>
    </dataValidation>
    <dataValidation type="list" allowBlank="1" showInputMessage="1" showErrorMessage="1" sqref="C4 C8 C13 C17 C41 C27 C33 C24 C48 C52 C60">
      <formula1>OFFSET(RéfN3,,,,1)</formula1>
    </dataValidation>
    <dataValidation type="list" allowBlank="1" showInputMessage="1" showErrorMessage="1" sqref="C2">
      <formula1>OFFSET(RéfN1,,,,1)</formula1>
    </dataValidation>
    <dataValidation type="list" showInputMessage="1" showErrorMessage="1" sqref="E5:E7 E9:E11 E25:E26 E28:E31 E34:E40 E18:E22 E49:E51 E61:E62 E42:E47 E53:E59 E14:E16">
      <formula1>OFFSET(INDIRECT(VLOOKUP(C5,RéfN4,4,FALSE)),,,,1)</formula1>
    </dataValidation>
  </dataValidations>
  <pageMargins left="0.39370078740157483" right="0.39370078740157483" top="0.78740157480314965" bottom="0.59055118110236227" header="0.39370078740157483" footer="0.39370078740157483"/>
  <pageSetup paperSize="9" fitToHeight="0" orientation="landscape" verticalDpi="200" r:id="rId1"/>
  <headerFooter alignWithMargins="0">
    <oddFooter>&amp;R&amp;P / &amp;N</oddFooter>
  </headerFooter>
  <rowBreaks count="4" manualBreakCount="4">
    <brk id="11" min="2" max="5" man="1"/>
    <brk id="22" min="2" max="5" man="1"/>
    <brk id="31" min="2" max="5" man="1"/>
    <brk id="51" min="2"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indexed="46"/>
    <pageSetUpPr autoPageBreaks="0" fitToPage="1"/>
  </sheetPr>
  <dimension ref="A1:I39"/>
  <sheetViews>
    <sheetView showGridLines="0" showRowColHeaders="0" view="pageBreakPreview" zoomScaleNormal="70" zoomScaleSheetLayoutView="100" workbookViewId="0">
      <pane ySplit="3" topLeftCell="A4" activePane="bottomLeft" state="frozenSplit"/>
      <selection activeCell="S17" sqref="S17"/>
      <selection pane="bottomLeft" activeCell="M30" sqref="M30"/>
    </sheetView>
  </sheetViews>
  <sheetFormatPr baseColWidth="10" defaultColWidth="12" defaultRowHeight="11.4"/>
  <cols>
    <col min="1" max="1" width="5.85546875" style="82" customWidth="1"/>
    <col min="2" max="2" width="9" style="83" bestFit="1" customWidth="1"/>
    <col min="3" max="3" width="73.7109375" style="82" bestFit="1" customWidth="1"/>
    <col min="4" max="4" width="12.7109375" style="82" customWidth="1"/>
    <col min="5" max="5" width="12.85546875" style="82" customWidth="1"/>
    <col min="6" max="6" width="10.85546875" style="82" customWidth="1"/>
    <col min="7" max="7" width="14.85546875" style="82" customWidth="1"/>
    <col min="8" max="8" width="11.42578125" style="82" customWidth="1"/>
    <col min="9" max="9" width="5.85546875" style="82" customWidth="1"/>
    <col min="10" max="16384" width="12" style="82"/>
  </cols>
  <sheetData>
    <row r="1" spans="1:9" s="90" customFormat="1" ht="74.25" customHeight="1">
      <c r="C1" s="105"/>
      <c r="E1" s="106"/>
      <c r="F1" s="106"/>
      <c r="G1" s="106"/>
      <c r="H1" s="106"/>
    </row>
    <row r="2" spans="1:9" s="90" customFormat="1" ht="15" customHeight="1">
      <c r="A2" s="135"/>
      <c r="B2" s="267" t="s">
        <v>288</v>
      </c>
      <c r="C2" s="267"/>
      <c r="D2" s="268">
        <f>Identification!J13</f>
        <v>0</v>
      </c>
      <c r="E2" s="268"/>
      <c r="F2" s="268"/>
      <c r="G2" s="107"/>
      <c r="H2" s="107"/>
    </row>
    <row r="3" spans="1:9" ht="15" customHeight="1">
      <c r="B3" s="267"/>
      <c r="C3" s="267"/>
      <c r="D3" s="269">
        <f>Identification!J23</f>
        <v>0</v>
      </c>
      <c r="E3" s="269"/>
      <c r="F3" s="269"/>
    </row>
    <row r="4" spans="1:9" ht="15" customHeight="1">
      <c r="B4" s="270" t="s">
        <v>60</v>
      </c>
      <c r="C4" s="270"/>
      <c r="D4" s="266" t="s">
        <v>290</v>
      </c>
      <c r="E4" s="266"/>
      <c r="F4" s="266"/>
      <c r="G4" s="265" t="s">
        <v>291</v>
      </c>
      <c r="H4" s="265" t="s">
        <v>32</v>
      </c>
    </row>
    <row r="5" spans="1:9" ht="22.8">
      <c r="A5" s="84"/>
      <c r="B5" s="270"/>
      <c r="C5" s="270"/>
      <c r="D5" s="4" t="s">
        <v>31</v>
      </c>
      <c r="E5" s="4" t="s">
        <v>30</v>
      </c>
      <c r="F5" s="5" t="s">
        <v>45</v>
      </c>
      <c r="G5" s="265"/>
      <c r="H5" s="265"/>
    </row>
    <row r="6" spans="1:9" ht="15" customHeight="1">
      <c r="A6" s="84"/>
      <c r="B6" s="85"/>
      <c r="C6" s="85"/>
    </row>
    <row r="7" spans="1:9" ht="20.100000000000001" customHeight="1" thickBot="1">
      <c r="B7" s="108">
        <v>1</v>
      </c>
      <c r="C7" s="109" t="str">
        <f>VLOOKUP(B7,RéfN1,2,FALSE)</f>
        <v xml:space="preserve">Management de la prise en charge médicamenteuse </v>
      </c>
      <c r="D7" s="110">
        <f t="shared" ref="D7:D13" ca="1" si="0">F7-E7</f>
        <v>0</v>
      </c>
      <c r="E7" s="110">
        <f ca="1">SUMPRODUCT((OFFSET(ZoneBD,,3,,1)=$B7)*(OFFSET(ZoneBD,,6,,1)&lt;&gt;""),OFFSET(ZoneBD,,6,,1))</f>
        <v>0</v>
      </c>
      <c r="F7" s="110">
        <f ca="1">SUMPRODUCT((OFFSET(ZoneBD,,3,,1)=$B7)*(OFFSET(ZoneBD,,6,,1)&lt;&gt;""),OFFSET(ZoneBD,,7,,1))</f>
        <v>0</v>
      </c>
      <c r="G7" s="111" t="str">
        <f t="shared" ref="G7:G13" ca="1" si="1">IF(F7=0,"-",E7/F7)</f>
        <v>-</v>
      </c>
      <c r="H7" s="110" t="str">
        <f t="shared" ref="H7:H13" ca="1" si="2">IF(G7="-","-",IF(G7&lt;0.3333,1,IF(G7&lt;0.6666,2,3)))</f>
        <v>-</v>
      </c>
      <c r="I7" s="86" t="str">
        <f ca="1">IF(H7="-","",IF(H7=1,"L",IF(H7=2,"K","J")))</f>
        <v/>
      </c>
    </row>
    <row r="8" spans="1:9" ht="20.100000000000001" customHeight="1">
      <c r="B8" s="87" t="s">
        <v>66</v>
      </c>
      <c r="C8" s="87" t="str">
        <f>VLOOKUP(B8,RéfN2,3,FALSE)</f>
        <v>Politique</v>
      </c>
      <c r="D8" s="88">
        <f ca="1">F8-E8</f>
        <v>0</v>
      </c>
      <c r="E8" s="88">
        <f ca="1">SUMPRODUCT((OFFSET(ZoneBD,,2,,1)=$B8)*(OFFSET(ZoneBD,,6,,1)&lt;&gt;""),OFFSET(ZoneBD,,6,,1))</f>
        <v>0</v>
      </c>
      <c r="F8" s="88">
        <f ca="1">SUMPRODUCT((OFFSET(ZoneBD,,2,,1)=$B8)*(OFFSET(ZoneBD,,6,,1)&lt;&gt;""),OFFSET(ZoneBD,,7,,1))</f>
        <v>0</v>
      </c>
      <c r="G8" s="89" t="str">
        <f t="shared" ca="1" si="1"/>
        <v>-</v>
      </c>
      <c r="H8" s="88" t="str">
        <f t="shared" ca="1" si="2"/>
        <v>-</v>
      </c>
    </row>
    <row r="9" spans="1:9" ht="15" customHeight="1">
      <c r="B9" s="165" t="s">
        <v>15</v>
      </c>
      <c r="C9" s="166" t="str">
        <f>VLOOKUP(B9,RéfN3,3,FALSE)</f>
        <v>Organisation de la coopération</v>
      </c>
      <c r="D9" s="167">
        <f t="shared" ca="1" si="0"/>
        <v>0</v>
      </c>
      <c r="E9" s="167">
        <f ca="1">SUMPRODUCT((OFFSET(ZoneBD,,1,,1)=$B9)*(OFFSET(ZoneBD,,6,,1)&lt;&gt;""),OFFSET(ZoneBD,,6,,1))</f>
        <v>0</v>
      </c>
      <c r="F9" s="167">
        <f ca="1">SUMPRODUCT((OFFSET(ZoneBD,,1,,1)=$B9)*(OFFSET(ZoneBD,,6,,1)&lt;&gt;""),OFFSET(ZoneBD,,7,,1))</f>
        <v>0</v>
      </c>
      <c r="G9" s="168" t="str">
        <f t="shared" ca="1" si="1"/>
        <v>-</v>
      </c>
      <c r="H9" s="167" t="str">
        <f t="shared" ca="1" si="2"/>
        <v>-</v>
      </c>
    </row>
    <row r="10" spans="1:9" ht="15" customHeight="1" thickBot="1">
      <c r="B10" s="165" t="s">
        <v>16</v>
      </c>
      <c r="C10" s="166" t="str">
        <f>VLOOKUP(B10,RéfN3,3,FALSE)</f>
        <v>Politique Qualité/Sécurité de la PECM</v>
      </c>
      <c r="D10" s="167">
        <f t="shared" ca="1" si="0"/>
        <v>0</v>
      </c>
      <c r="E10" s="167">
        <f ca="1">SUMPRODUCT((OFFSET(ZoneBD,,1,,1)=$B10)*(OFFSET(ZoneBD,,6,,1)&lt;&gt;""),OFFSET(ZoneBD,,6,,1))</f>
        <v>0</v>
      </c>
      <c r="F10" s="167">
        <f ca="1">SUMPRODUCT((OFFSET(ZoneBD,,1,,1)=$B10)*(OFFSET(ZoneBD,,6,,1)&lt;&gt;""),OFFSET(ZoneBD,,7,,1))</f>
        <v>0</v>
      </c>
      <c r="G10" s="168" t="str">
        <f t="shared" ca="1" si="1"/>
        <v>-</v>
      </c>
      <c r="H10" s="167" t="str">
        <f t="shared" ca="1" si="2"/>
        <v>-</v>
      </c>
    </row>
    <row r="11" spans="1:9" ht="20.100000000000001" customHeight="1">
      <c r="B11" s="87" t="s">
        <v>67</v>
      </c>
      <c r="C11" s="87" t="str">
        <f>VLOOKUP(B11,RéfN2,3,FALSE)</f>
        <v>Pilotage</v>
      </c>
      <c r="D11" s="88">
        <f t="shared" ca="1" si="0"/>
        <v>0</v>
      </c>
      <c r="E11" s="88">
        <f ca="1">SUMPRODUCT((OFFSET(ZoneBD,,2,,1)=$B11)*(OFFSET(ZoneBD,,6,,1)&lt;&gt;""),OFFSET(ZoneBD,,6,,1))</f>
        <v>0</v>
      </c>
      <c r="F11" s="88">
        <f ca="1">SUMPRODUCT((OFFSET(ZoneBD,,2,,1)=$B11)*(OFFSET(ZoneBD,,6,,1)&lt;&gt;""),OFFSET(ZoneBD,,7,,1))</f>
        <v>0</v>
      </c>
      <c r="G11" s="89" t="str">
        <f t="shared" ca="1" si="1"/>
        <v>-</v>
      </c>
      <c r="H11" s="88" t="str">
        <f t="shared" ca="1" si="2"/>
        <v>-</v>
      </c>
    </row>
    <row r="12" spans="1:9" ht="15" customHeight="1">
      <c r="B12" s="165" t="s">
        <v>17</v>
      </c>
      <c r="C12" s="166" t="str">
        <f>VLOOKUP(B12,RéfN3,3,FALSE)</f>
        <v>Bon usage des médicaments</v>
      </c>
      <c r="D12" s="167">
        <f t="shared" ca="1" si="0"/>
        <v>0</v>
      </c>
      <c r="E12" s="167">
        <f ca="1">SUMPRODUCT((OFFSET(ZoneBD,,1,,1)=$B12)*(OFFSET(ZoneBD,,6,,1)&lt;&gt;""),OFFSET(ZoneBD,,6,,1))</f>
        <v>0</v>
      </c>
      <c r="F12" s="167">
        <f ca="1">SUMPRODUCT((OFFSET(ZoneBD,,1,,1)=$B12)*(OFFSET(ZoneBD,,6,,1)&lt;&gt;""),OFFSET(ZoneBD,,7,,1))</f>
        <v>0</v>
      </c>
      <c r="G12" s="168" t="str">
        <f t="shared" ca="1" si="1"/>
        <v>-</v>
      </c>
      <c r="H12" s="167" t="str">
        <f t="shared" ca="1" si="2"/>
        <v>-</v>
      </c>
    </row>
    <row r="13" spans="1:9" ht="15" customHeight="1">
      <c r="B13" s="165" t="s">
        <v>18</v>
      </c>
      <c r="C13" s="166" t="str">
        <f>VLOOKUP(B13,RéfN3,3,FALSE)</f>
        <v>Analyse des risques &amp; Retours d'expérience</v>
      </c>
      <c r="D13" s="167">
        <f t="shared" ca="1" si="0"/>
        <v>0</v>
      </c>
      <c r="E13" s="167">
        <f ca="1">SUMPRODUCT((OFFSET(ZoneBD,,1,,1)=$B13)*(OFFSET(ZoneBD,,6,,1)&lt;&gt;""),OFFSET(ZoneBD,,6,,1))</f>
        <v>0</v>
      </c>
      <c r="F13" s="167">
        <f ca="1">SUMPRODUCT((OFFSET(ZoneBD,,1,,1)=$B13)*(OFFSET(ZoneBD,,6,,1)&lt;&gt;""),OFFSET(ZoneBD,,7,,1))</f>
        <v>0</v>
      </c>
      <c r="G13" s="168" t="str">
        <f t="shared" ca="1" si="1"/>
        <v>-</v>
      </c>
      <c r="H13" s="167" t="str">
        <f t="shared" ca="1" si="2"/>
        <v>-</v>
      </c>
    </row>
    <row r="14" spans="1:9" ht="15" customHeight="1">
      <c r="B14" s="165" t="s">
        <v>19</v>
      </c>
      <c r="C14" s="166" t="str">
        <f>VLOOKUP(B14,RéfN3,3,FALSE)</f>
        <v>Risques liés à l'informatisation du circuit du médicament</v>
      </c>
      <c r="D14" s="167">
        <f t="shared" ref="D14:D17" ca="1" si="3">F14-E14</f>
        <v>0</v>
      </c>
      <c r="E14" s="167">
        <f ca="1">SUMPRODUCT((OFFSET(ZoneBD,,1,,1)=$B14)*(OFFSET(ZoneBD,,6,,1)&lt;&gt;""),OFFSET(ZoneBD,,6,,1))</f>
        <v>0</v>
      </c>
      <c r="F14" s="167">
        <f ca="1">SUMPRODUCT((OFFSET(ZoneBD,,1,,1)=$B14)*(OFFSET(ZoneBD,,6,,1)&lt;&gt;""),OFFSET(ZoneBD,,7,,1))</f>
        <v>0</v>
      </c>
      <c r="G14" s="168" t="str">
        <f t="shared" ref="G14:G17" ca="1" si="4">IF(F14=0,"-",E14/F14)</f>
        <v>-</v>
      </c>
      <c r="H14" s="167" t="str">
        <f t="shared" ref="H14:H17" ca="1" si="5">IF(G14="-","-",IF(G14&lt;0.3333,1,IF(G14&lt;0.6666,2,3)))</f>
        <v>-</v>
      </c>
    </row>
    <row r="15" spans="1:9" ht="15" customHeight="1" thickBot="1">
      <c r="B15" s="206" t="s">
        <v>20</v>
      </c>
      <c r="C15" s="166" t="str">
        <f>VLOOKUP(B15,RéfN3,3,FALSE)</f>
        <v>Synergie de la (ou les) PUI et membres de la coopération</v>
      </c>
      <c r="D15" s="167">
        <f t="shared" ref="D15" ca="1" si="6">F15-E15</f>
        <v>0</v>
      </c>
      <c r="E15" s="167">
        <f ca="1">SUMPRODUCT((OFFSET(ZoneBD,,1,,1)=$B15)*(OFFSET(ZoneBD,,6,,1)&lt;&gt;""),OFFSET(ZoneBD,,6,,1))</f>
        <v>0</v>
      </c>
      <c r="F15" s="167">
        <f ca="1">SUMPRODUCT((OFFSET(ZoneBD,,1,,1)=$B15)*(OFFSET(ZoneBD,,6,,1)&lt;&gt;""),OFFSET(ZoneBD,,7,,1))</f>
        <v>0</v>
      </c>
      <c r="G15" s="168" t="str">
        <f t="shared" ref="G15" ca="1" si="7">IF(F15=0,"-",E15/F15)</f>
        <v>-</v>
      </c>
      <c r="H15" s="167" t="str">
        <f t="shared" ref="H15" ca="1" si="8">IF(G15="-","-",IF(G15&lt;0.3333,1,IF(G15&lt;0.6666,2,3)))</f>
        <v>-</v>
      </c>
    </row>
    <row r="16" spans="1:9" ht="19.5" customHeight="1">
      <c r="B16" s="87" t="s">
        <v>68</v>
      </c>
      <c r="C16" s="87" t="str">
        <f>VLOOKUP(B16,RéfN2,3,FALSE)</f>
        <v>Système documentaire</v>
      </c>
      <c r="D16" s="88">
        <f t="shared" ca="1" si="3"/>
        <v>0</v>
      </c>
      <c r="E16" s="88">
        <f ca="1">SUMPRODUCT((OFFSET(ZoneBD,,2,,1)=$B16)*(OFFSET(ZoneBD,,6,,1)&lt;&gt;""),OFFSET(ZoneBD,,6,,1))</f>
        <v>0</v>
      </c>
      <c r="F16" s="88">
        <f ca="1">SUMPRODUCT((OFFSET(ZoneBD,,2,,1)=$B16)*(OFFSET(ZoneBD,,6,,1)&lt;&gt;""),OFFSET(ZoneBD,,7,,1))</f>
        <v>0</v>
      </c>
      <c r="G16" s="89" t="str">
        <f t="shared" ca="1" si="4"/>
        <v>-</v>
      </c>
      <c r="H16" s="88" t="str">
        <f t="shared" ca="1" si="5"/>
        <v>-</v>
      </c>
    </row>
    <row r="17" spans="2:8" ht="15" customHeight="1" thickBot="1">
      <c r="B17" s="165" t="s">
        <v>21</v>
      </c>
      <c r="C17" s="166" t="str">
        <f>VLOOKUP(B17,RéfN3,3,FALSE)</f>
        <v>Protocoles &amp; Procédures</v>
      </c>
      <c r="D17" s="167">
        <f t="shared" ca="1" si="3"/>
        <v>0</v>
      </c>
      <c r="E17" s="167">
        <f ca="1">SUMPRODUCT((OFFSET(ZoneBD,,1,,1)=$B17)*(OFFSET(ZoneBD,,6,,1)&lt;&gt;""),OFFSET(ZoneBD,,6,,1))</f>
        <v>0</v>
      </c>
      <c r="F17" s="167">
        <f ca="1">SUMPRODUCT((OFFSET(ZoneBD,,1,,1)=$B17)*(OFFSET(ZoneBD,,6,,1)&lt;&gt;""),OFFSET(ZoneBD,,7,,1))</f>
        <v>0</v>
      </c>
      <c r="G17" s="168" t="str">
        <f t="shared" ca="1" si="4"/>
        <v>-</v>
      </c>
      <c r="H17" s="167" t="str">
        <f t="shared" ca="1" si="5"/>
        <v>-</v>
      </c>
    </row>
    <row r="18" spans="2:8" ht="19.5" customHeight="1">
      <c r="B18" s="87" t="s">
        <v>69</v>
      </c>
      <c r="C18" s="87" t="str">
        <f>VLOOKUP(B18,RéfN2,3,FALSE)</f>
        <v>Formation / Information</v>
      </c>
      <c r="D18" s="88">
        <f t="shared" ref="D18:D19" ca="1" si="9">F18-E18</f>
        <v>0</v>
      </c>
      <c r="E18" s="88">
        <f ca="1">SUMPRODUCT((OFFSET(ZoneBD,,2,,1)=$B18)*(OFFSET(ZoneBD,,6,,1)&lt;&gt;""),OFFSET(ZoneBD,,6,,1))</f>
        <v>0</v>
      </c>
      <c r="F18" s="88">
        <f ca="1">SUMPRODUCT((OFFSET(ZoneBD,,2,,1)=$B18)*(OFFSET(ZoneBD,,6,,1)&lt;&gt;""),OFFSET(ZoneBD,,7,,1))</f>
        <v>0</v>
      </c>
      <c r="G18" s="89" t="str">
        <f t="shared" ref="G18:G19" ca="1" si="10">IF(F18=0,"-",E18/F18)</f>
        <v>-</v>
      </c>
      <c r="H18" s="88" t="str">
        <f t="shared" ref="H18:H19" ca="1" si="11">IF(G18="-","-",IF(G18&lt;0.3333,1,IF(G18&lt;0.6666,2,3)))</f>
        <v>-</v>
      </c>
    </row>
    <row r="19" spans="2:8" ht="15" customHeight="1" thickBot="1">
      <c r="B19" s="165" t="s">
        <v>36</v>
      </c>
      <c r="C19" s="166" t="str">
        <f>VLOOKUP(B19,RéfN3,3,FALSE)</f>
        <v>Formation &amp; Information</v>
      </c>
      <c r="D19" s="167">
        <f t="shared" ca="1" si="9"/>
        <v>0</v>
      </c>
      <c r="E19" s="167">
        <f ca="1">SUMPRODUCT((OFFSET(ZoneBD,,1,,1)=$B19)*(OFFSET(ZoneBD,,6,,1)&lt;&gt;""),OFFSET(ZoneBD,,6,,1))</f>
        <v>0</v>
      </c>
      <c r="F19" s="167">
        <f ca="1">SUMPRODUCT((OFFSET(ZoneBD,,1,,1)=$B19)*(OFFSET(ZoneBD,,6,,1)&lt;&gt;""),OFFSET(ZoneBD,,7,,1))</f>
        <v>0</v>
      </c>
      <c r="G19" s="168" t="str">
        <f t="shared" ca="1" si="10"/>
        <v>-</v>
      </c>
      <c r="H19" s="167" t="str">
        <f t="shared" ca="1" si="11"/>
        <v>-</v>
      </c>
    </row>
    <row r="20" spans="2:8" ht="19.5" customHeight="1">
      <c r="B20" s="87" t="s">
        <v>70</v>
      </c>
      <c r="C20" s="87" t="str">
        <f>VLOOKUP(B20,RéfN2,3,FALSE)</f>
        <v>Evaluation</v>
      </c>
      <c r="D20" s="88">
        <f t="shared" ref="D20:D21" ca="1" si="12">F20-E20</f>
        <v>0</v>
      </c>
      <c r="E20" s="88">
        <f ca="1">SUMPRODUCT((OFFSET(ZoneBD,,2,,1)=$B20)*(OFFSET(ZoneBD,,6,,1)&lt;&gt;""),OFFSET(ZoneBD,,6,,1))</f>
        <v>0</v>
      </c>
      <c r="F20" s="88">
        <f ca="1">SUMPRODUCT((OFFSET(ZoneBD,,2,,1)=$B20)*(OFFSET(ZoneBD,,6,,1)&lt;&gt;""),OFFSET(ZoneBD,,7,,1))</f>
        <v>0</v>
      </c>
      <c r="G20" s="89" t="str">
        <f t="shared" ref="G20:G21" ca="1" si="13">IF(F20=0,"-",E20/F20)</f>
        <v>-</v>
      </c>
      <c r="H20" s="88" t="str">
        <f t="shared" ref="H20:H21" ca="1" si="14">IF(G20="-","-",IF(G20&lt;0.3333,1,IF(G20&lt;0.6666,2,3)))</f>
        <v>-</v>
      </c>
    </row>
    <row r="21" spans="2:8" ht="15" customHeight="1">
      <c r="B21" s="165" t="s">
        <v>37</v>
      </c>
      <c r="C21" s="166" t="str">
        <f>VLOOKUP(B21,RéfN3,3,FALSE)</f>
        <v>Evaluation</v>
      </c>
      <c r="D21" s="167">
        <f t="shared" ca="1" si="12"/>
        <v>0</v>
      </c>
      <c r="E21" s="167">
        <f ca="1">SUMPRODUCT((OFFSET(ZoneBD,,1,,1)=$B21)*(OFFSET(ZoneBD,,6,,1)&lt;&gt;""),OFFSET(ZoneBD,,6,,1))</f>
        <v>0</v>
      </c>
      <c r="F21" s="167">
        <f ca="1">SUMPRODUCT((OFFSET(ZoneBD,,1,,1)=$B21)*(OFFSET(ZoneBD,,6,,1)&lt;&gt;""),OFFSET(ZoneBD,,7,,1))</f>
        <v>0</v>
      </c>
      <c r="G21" s="168" t="str">
        <f t="shared" ca="1" si="13"/>
        <v>-</v>
      </c>
      <c r="H21" s="167" t="str">
        <f t="shared" ca="1" si="14"/>
        <v>-</v>
      </c>
    </row>
    <row r="22" spans="2:8" ht="15" customHeight="1"/>
    <row r="23" spans="2:8" ht="20.100000000000001" customHeight="1" thickBot="1">
      <c r="B23" s="108">
        <v>2</v>
      </c>
      <c r="C23" s="109" t="str">
        <f>VLOOKUP(B23,RéfN1,2,FALSE)</f>
        <v xml:space="preserve">Sécurisation de la prise en charge médicamenteuse </v>
      </c>
      <c r="D23" s="110">
        <f t="shared" ref="D23:D32" ca="1" si="15">F23-E23</f>
        <v>0</v>
      </c>
      <c r="E23" s="110">
        <f ca="1">SUMPRODUCT((OFFSET(ZoneBD,,3,,1)=$B23)*(OFFSET(ZoneBD,,6,,1)&lt;&gt;""),OFFSET(ZoneBD,,6,,1))</f>
        <v>0</v>
      </c>
      <c r="F23" s="110">
        <f ca="1">SUMPRODUCT((OFFSET(ZoneBD,,3,,1)=$B23)*(OFFSET(ZoneBD,,6,,1)&lt;&gt;""),OFFSET(ZoneBD,,7,,1))</f>
        <v>0</v>
      </c>
      <c r="G23" s="111" t="str">
        <f t="shared" ref="G23:G32" ca="1" si="16">IF(F23=0,"-",E23/F23)</f>
        <v>-</v>
      </c>
      <c r="H23" s="110" t="str">
        <f ca="1">IF(G23="-","-",IF(G23&lt;0.3333,1,IF(G23&lt;0.6666,2,3)))</f>
        <v>-</v>
      </c>
    </row>
    <row r="24" spans="2:8" ht="20.100000000000001" customHeight="1">
      <c r="B24" s="87" t="s">
        <v>71</v>
      </c>
      <c r="C24" s="87" t="str">
        <f>VLOOKUP(B24,RéfN2,3,FALSE)</f>
        <v>Entrée &amp; prescription</v>
      </c>
      <c r="D24" s="88">
        <f t="shared" ca="1" si="15"/>
        <v>0</v>
      </c>
      <c r="E24" s="88">
        <f ca="1">SUMPRODUCT((OFFSET(ZoneBD,,2,,1)=$B24)*(OFFSET(ZoneBD,,6,,1)&lt;&gt;""),OFFSET(ZoneBD,,6,,1))</f>
        <v>0</v>
      </c>
      <c r="F24" s="88">
        <f ca="1">SUMPRODUCT((OFFSET(ZoneBD,,2,,1)=$B24)*(OFFSET(ZoneBD,,6,,1)&lt;&gt;""),OFFSET(ZoneBD,,7,,1))</f>
        <v>0</v>
      </c>
      <c r="G24" s="89" t="str">
        <f t="shared" ca="1" si="16"/>
        <v>-</v>
      </c>
      <c r="H24" s="88" t="str">
        <f ca="1">IF(G24="-","-",IF(G24&lt;0.3333,1,IF(G24&lt;0.6666,2,3)))</f>
        <v>-</v>
      </c>
    </row>
    <row r="25" spans="2:8" ht="15" customHeight="1">
      <c r="B25" s="165" t="s">
        <v>38</v>
      </c>
      <c r="C25" s="166" t="str">
        <f>VLOOKUP(B25,RéfN3,3,FALSE)</f>
        <v>Entrée et dossier du patient et/ou du résident</v>
      </c>
      <c r="D25" s="167">
        <f t="shared" ca="1" si="15"/>
        <v>0</v>
      </c>
      <c r="E25" s="167">
        <f ca="1">SUMPRODUCT((OFFSET(ZoneBD,,1,,1)=$B25)*(OFFSET(ZoneBD,,6,,1)&lt;&gt;""),OFFSET(ZoneBD,,6,,1))</f>
        <v>0</v>
      </c>
      <c r="F25" s="167">
        <f ca="1">SUMPRODUCT((OFFSET(ZoneBD,,1,,1)=$B25)*(OFFSET(ZoneBD,,6,,1)&lt;&gt;""),OFFSET(ZoneBD,,7,,1))</f>
        <v>0</v>
      </c>
      <c r="G25" s="168" t="str">
        <f t="shared" ca="1" si="16"/>
        <v>-</v>
      </c>
      <c r="H25" s="167" t="str">
        <f t="shared" ref="H25:H32" ca="1" si="17">IF(G25="-","-",IF(G25&lt;0.3333,1,IF(G25&lt;0.6666,2,3)))</f>
        <v>-</v>
      </c>
    </row>
    <row r="26" spans="2:8" ht="15" customHeight="1" thickBot="1">
      <c r="B26" s="165" t="s">
        <v>39</v>
      </c>
      <c r="C26" s="166" t="str">
        <f>VLOOKUP(B26,RéfN3,3,FALSE)</f>
        <v>Prescription</v>
      </c>
      <c r="D26" s="167">
        <f t="shared" ca="1" si="15"/>
        <v>0</v>
      </c>
      <c r="E26" s="167">
        <f ca="1">SUMPRODUCT((OFFSET(ZoneBD,,1,,1)=$B26)*(OFFSET(ZoneBD,,6,,1)&lt;&gt;""),OFFSET(ZoneBD,,6,,1))</f>
        <v>0</v>
      </c>
      <c r="F26" s="167">
        <f ca="1">SUMPRODUCT((OFFSET(ZoneBD,,1,,1)=$B26)*(OFFSET(ZoneBD,,6,,1)&lt;&gt;""),OFFSET(ZoneBD,,7,,1))</f>
        <v>0</v>
      </c>
      <c r="G26" s="168" t="str">
        <f t="shared" ca="1" si="16"/>
        <v>-</v>
      </c>
      <c r="H26" s="167" t="str">
        <f t="shared" ca="1" si="17"/>
        <v>-</v>
      </c>
    </row>
    <row r="27" spans="2:8" ht="20.100000000000001" customHeight="1">
      <c r="B27" s="87" t="s">
        <v>72</v>
      </c>
      <c r="C27" s="87" t="str">
        <f>VLOOKUP(B27,RéfN2,3,FALSE)</f>
        <v>Dispensation</v>
      </c>
      <c r="D27" s="88">
        <f t="shared" ca="1" si="15"/>
        <v>0</v>
      </c>
      <c r="E27" s="88">
        <f ca="1">SUMPRODUCT((OFFSET(ZoneBD,,2,,1)=$B27)*(OFFSET(ZoneBD,,6,,1)&lt;&gt;""),OFFSET(ZoneBD,,6,,1))</f>
        <v>0</v>
      </c>
      <c r="F27" s="88">
        <f ca="1">SUMPRODUCT((OFFSET(ZoneBD,,2,,1)=$B27)*(OFFSET(ZoneBD,,6,,1)&lt;&gt;""),OFFSET(ZoneBD,,7,,1))</f>
        <v>0</v>
      </c>
      <c r="G27" s="89" t="str">
        <f t="shared" ca="1" si="16"/>
        <v>-</v>
      </c>
      <c r="H27" s="88" t="str">
        <f ca="1">IF(G27="-","-",IF(G27&lt;0.3333,1,IF(G27&lt;0.6666,2,3)))</f>
        <v>-</v>
      </c>
    </row>
    <row r="28" spans="2:8" ht="15" customHeight="1">
      <c r="B28" s="165" t="s">
        <v>34</v>
      </c>
      <c r="C28" s="166" t="str">
        <f>VLOOKUP(B28,RéfN3,3,FALSE)</f>
        <v>Analyse pharmaceutique</v>
      </c>
      <c r="D28" s="167">
        <f t="shared" ca="1" si="15"/>
        <v>0</v>
      </c>
      <c r="E28" s="167">
        <f ca="1">SUMPRODUCT((OFFSET(ZoneBD,,1,,1)=$B28)*(OFFSET(ZoneBD,,6,,1)&lt;&gt;""),OFFSET(ZoneBD,,6,,1))</f>
        <v>0</v>
      </c>
      <c r="F28" s="167">
        <f ca="1">SUMPRODUCT((OFFSET(ZoneBD,,1,,1)=$B28)*(OFFSET(ZoneBD,,6,,1)&lt;&gt;""),OFFSET(ZoneBD,,7,,1))</f>
        <v>0</v>
      </c>
      <c r="G28" s="168" t="str">
        <f t="shared" ca="1" si="16"/>
        <v>-</v>
      </c>
      <c r="H28" s="167" t="str">
        <f t="shared" ca="1" si="17"/>
        <v>-</v>
      </c>
    </row>
    <row r="29" spans="2:8" ht="15" customHeight="1" thickBot="1">
      <c r="B29" s="165" t="s">
        <v>35</v>
      </c>
      <c r="C29" s="166" t="str">
        <f>VLOOKUP(B29,RéfN3,3,FALSE)</f>
        <v>Délivrance nominative</v>
      </c>
      <c r="D29" s="167">
        <f t="shared" ca="1" si="15"/>
        <v>0</v>
      </c>
      <c r="E29" s="167">
        <f ca="1">SUMPRODUCT((OFFSET(ZoneBD,,1,,1)=$B29)*(OFFSET(ZoneBD,,6,,1)&lt;&gt;""),OFFSET(ZoneBD,,6,,1))</f>
        <v>0</v>
      </c>
      <c r="F29" s="167">
        <f ca="1">SUMPRODUCT((OFFSET(ZoneBD,,1,,1)=$B29)*(OFFSET(ZoneBD,,6,,1)&lt;&gt;""),OFFSET(ZoneBD,,7,,1))</f>
        <v>0</v>
      </c>
      <c r="G29" s="168" t="str">
        <f t="shared" ca="1" si="16"/>
        <v>-</v>
      </c>
      <c r="H29" s="167" t="str">
        <f t="shared" ca="1" si="17"/>
        <v>-</v>
      </c>
    </row>
    <row r="30" spans="2:8" ht="20.100000000000001" customHeight="1">
      <c r="B30" s="87" t="s">
        <v>196</v>
      </c>
      <c r="C30" s="87" t="str">
        <f>VLOOKUP(B30,RéfN2,3,FALSE)</f>
        <v>Administration</v>
      </c>
      <c r="D30" s="88">
        <f t="shared" ca="1" si="15"/>
        <v>0</v>
      </c>
      <c r="E30" s="88">
        <f ca="1">SUMPRODUCT((OFFSET(ZoneBD,,2,,1)=$B30)*(OFFSET(ZoneBD,,6,,1)&lt;&gt;""),OFFSET(ZoneBD,,6,,1))</f>
        <v>0</v>
      </c>
      <c r="F30" s="88">
        <f ca="1">SUMPRODUCT((OFFSET(ZoneBD,,2,,1)=$B30)*(OFFSET(ZoneBD,,6,,1)&lt;&gt;""),OFFSET(ZoneBD,,7,,1))</f>
        <v>0</v>
      </c>
      <c r="G30" s="89" t="str">
        <f t="shared" ca="1" si="16"/>
        <v>-</v>
      </c>
      <c r="H30" s="88" t="str">
        <f ca="1">IF(G30="-","-",IF(G30&lt;0.3333,1,IF(G30&lt;0.6666,2,3)))</f>
        <v>-</v>
      </c>
    </row>
    <row r="31" spans="2:8" ht="15" customHeight="1">
      <c r="B31" s="165" t="s">
        <v>22</v>
      </c>
      <c r="C31" s="166" t="str">
        <f>VLOOKUP(B31,RéfN3,3,FALSE)</f>
        <v>Préparation de l'administration</v>
      </c>
      <c r="D31" s="167">
        <f t="shared" ca="1" si="15"/>
        <v>0</v>
      </c>
      <c r="E31" s="167">
        <f ca="1">SUMPRODUCT((OFFSET(ZoneBD,,1,,1)=$B31)*(OFFSET(ZoneBD,,6,,1)&lt;&gt;""),OFFSET(ZoneBD,,6,,1))</f>
        <v>0</v>
      </c>
      <c r="F31" s="167">
        <f ca="1">SUMPRODUCT((OFFSET(ZoneBD,,1,,1)=$B31)*(OFFSET(ZoneBD,,6,,1)&lt;&gt;""),OFFSET(ZoneBD,,7,,1))</f>
        <v>0</v>
      </c>
      <c r="G31" s="168" t="str">
        <f t="shared" ca="1" si="16"/>
        <v>-</v>
      </c>
      <c r="H31" s="167" t="str">
        <f t="shared" ca="1" si="17"/>
        <v>-</v>
      </c>
    </row>
    <row r="32" spans="2:8" ht="15" customHeight="1" thickBot="1">
      <c r="B32" s="165" t="s">
        <v>23</v>
      </c>
      <c r="C32" s="166" t="str">
        <f>VLOOKUP(B32,RéfN3,3,FALSE)</f>
        <v>Administration et aide à la prise</v>
      </c>
      <c r="D32" s="167">
        <f t="shared" ca="1" si="15"/>
        <v>0</v>
      </c>
      <c r="E32" s="167">
        <f ca="1">SUMPRODUCT((OFFSET(ZoneBD,,1,,1)=$B32)*(OFFSET(ZoneBD,,6,,1)&lt;&gt;""),OFFSET(ZoneBD,,6,,1))</f>
        <v>0</v>
      </c>
      <c r="F32" s="167">
        <f ca="1">SUMPRODUCT((OFFSET(ZoneBD,,1,,1)=$B32)*(OFFSET(ZoneBD,,6,,1)&lt;&gt;""),OFFSET(ZoneBD,,7,,1))</f>
        <v>0</v>
      </c>
      <c r="G32" s="168" t="str">
        <f t="shared" ca="1" si="16"/>
        <v>-</v>
      </c>
      <c r="H32" s="167" t="str">
        <f t="shared" ca="1" si="17"/>
        <v>-</v>
      </c>
    </row>
    <row r="33" spans="2:8" ht="20.100000000000001" customHeight="1">
      <c r="B33" s="87" t="s">
        <v>197</v>
      </c>
      <c r="C33" s="87" t="str">
        <f>VLOOKUP(B33,RéfN2,3,FALSE)</f>
        <v>Stockage</v>
      </c>
      <c r="D33" s="88">
        <f t="shared" ref="D33:D35" ca="1" si="18">F33-E33</f>
        <v>0</v>
      </c>
      <c r="E33" s="88">
        <f ca="1">SUMPRODUCT((OFFSET(ZoneBD,,2,,1)=$B33)*(OFFSET(ZoneBD,,6,,1)&lt;&gt;""),OFFSET(ZoneBD,,6,,1))</f>
        <v>0</v>
      </c>
      <c r="F33" s="88">
        <f ca="1">SUMPRODUCT((OFFSET(ZoneBD,,2,,1)=$B33)*(OFFSET(ZoneBD,,6,,1)&lt;&gt;""),OFFSET(ZoneBD,,7,,1))</f>
        <v>0</v>
      </c>
      <c r="G33" s="89" t="str">
        <f t="shared" ref="G33:G35" ca="1" si="19">IF(F33=0,"-",E33/F33)</f>
        <v>-</v>
      </c>
      <c r="H33" s="88" t="str">
        <f ca="1">IF(G33="-","-",IF(G33&lt;0.3333,1,IF(G33&lt;0.6666,2,3)))</f>
        <v>-</v>
      </c>
    </row>
    <row r="34" spans="2:8" ht="15" customHeight="1">
      <c r="B34" s="165" t="s">
        <v>40</v>
      </c>
      <c r="C34" s="166" t="str">
        <f>VLOOKUP(B34,RéfN3,3,FALSE)</f>
        <v>Conception &amp; organisation</v>
      </c>
      <c r="D34" s="167">
        <f t="shared" ca="1" si="18"/>
        <v>0</v>
      </c>
      <c r="E34" s="167">
        <f ca="1">SUMPRODUCT((OFFSET(ZoneBD,,1,,1)=$B34)*(OFFSET(ZoneBD,,6,,1)&lt;&gt;""),OFFSET(ZoneBD,,6,,1))</f>
        <v>0</v>
      </c>
      <c r="F34" s="167">
        <f ca="1">SUMPRODUCT((OFFSET(ZoneBD,,1,,1)=$B34)*(OFFSET(ZoneBD,,6,,1)&lt;&gt;""),OFFSET(ZoneBD,,7,,1))</f>
        <v>0</v>
      </c>
      <c r="G34" s="168" t="str">
        <f t="shared" ca="1" si="19"/>
        <v>-</v>
      </c>
      <c r="H34" s="167" t="str">
        <f t="shared" ref="H34:H35" ca="1" si="20">IF(G34="-","-",IF(G34&lt;0.3333,1,IF(G34&lt;0.6666,2,3)))</f>
        <v>-</v>
      </c>
    </row>
    <row r="35" spans="2:8" ht="15" customHeight="1">
      <c r="B35" s="165" t="s">
        <v>41</v>
      </c>
      <c r="C35" s="166" t="str">
        <f>VLOOKUP(B35,RéfN3,3,FALSE)</f>
        <v>Dotation pour besoins urgents</v>
      </c>
      <c r="D35" s="167">
        <f t="shared" ca="1" si="18"/>
        <v>0</v>
      </c>
      <c r="E35" s="167">
        <f ca="1">SUMPRODUCT((OFFSET(ZoneBD,,1,,1)=$B35)*(OFFSET(ZoneBD,,6,,1)&lt;&gt;""),OFFSET(ZoneBD,,6,,1))</f>
        <v>0</v>
      </c>
      <c r="F35" s="167">
        <f ca="1">SUMPRODUCT((OFFSET(ZoneBD,,1,,1)=$B35)*(OFFSET(ZoneBD,,6,,1)&lt;&gt;""),OFFSET(ZoneBD,,7,,1))</f>
        <v>0</v>
      </c>
      <c r="G35" s="168" t="str">
        <f t="shared" ca="1" si="19"/>
        <v>-</v>
      </c>
      <c r="H35" s="167" t="str">
        <f t="shared" ca="1" si="20"/>
        <v>-</v>
      </c>
    </row>
    <row r="36" spans="2:8" ht="15" customHeight="1">
      <c r="B36" s="165" t="s">
        <v>42</v>
      </c>
      <c r="C36" s="166" t="str">
        <f>VLOOKUP(B36,RéfN3,3,FALSE)</f>
        <v>Chariot d'urgence</v>
      </c>
      <c r="D36" s="167">
        <f t="shared" ref="D36" ca="1" si="21">F36-E36</f>
        <v>0</v>
      </c>
      <c r="E36" s="167">
        <f ca="1">SUMPRODUCT((OFFSET(ZoneBD,,1,,1)=$B36)*(OFFSET(ZoneBD,,6,,1)&lt;&gt;""),OFFSET(ZoneBD,,6,,1))</f>
        <v>0</v>
      </c>
      <c r="F36" s="167">
        <f ca="1">SUMPRODUCT((OFFSET(ZoneBD,,1,,1)=$B36)*(OFFSET(ZoneBD,,6,,1)&lt;&gt;""),OFFSET(ZoneBD,,7,,1))</f>
        <v>0</v>
      </c>
      <c r="G36" s="168" t="str">
        <f t="shared" ref="G36" ca="1" si="22">IF(F36=0,"-",E36/F36)</f>
        <v>-</v>
      </c>
      <c r="H36" s="167" t="str">
        <f t="shared" ref="H36" ca="1" si="23">IF(G36="-","-",IF(G36&lt;0.3333,1,IF(G36&lt;0.6666,2,3)))</f>
        <v>-</v>
      </c>
    </row>
    <row r="37" spans="2:8" ht="15" customHeight="1">
      <c r="B37" s="165" t="s">
        <v>43</v>
      </c>
      <c r="C37" s="166" t="str">
        <f>VLOOKUP(B37,RéfN3,3,FALSE)</f>
        <v>Contrôle</v>
      </c>
      <c r="D37" s="167">
        <f t="shared" ref="D37" ca="1" si="24">F37-E37</f>
        <v>0</v>
      </c>
      <c r="E37" s="167">
        <f ca="1">SUMPRODUCT((OFFSET(ZoneBD,,1,,1)=$B37)*(OFFSET(ZoneBD,,6,,1)&lt;&gt;""),OFFSET(ZoneBD,,6,,1))</f>
        <v>0</v>
      </c>
      <c r="F37" s="167">
        <f ca="1">SUMPRODUCT((OFFSET(ZoneBD,,1,,1)=$B37)*(OFFSET(ZoneBD,,6,,1)&lt;&gt;""),OFFSET(ZoneBD,,7,,1))</f>
        <v>0</v>
      </c>
      <c r="G37" s="168" t="str">
        <f t="shared" ref="G37" ca="1" si="25">IF(F37=0,"-",E37/F37)</f>
        <v>-</v>
      </c>
      <c r="H37" s="167" t="str">
        <f t="shared" ref="H37" ca="1" si="26">IF(G37="-","-",IF(G37&lt;0.3333,1,IF(G37&lt;0.6666,2,3)))</f>
        <v>-</v>
      </c>
    </row>
    <row r="38" spans="2:8" ht="15" customHeight="1">
      <c r="B38" s="165" t="s">
        <v>44</v>
      </c>
      <c r="C38" s="166" t="str">
        <f>VLOOKUP(B38,RéfN3,3,FALSE)</f>
        <v>Réception et rangement</v>
      </c>
      <c r="D38" s="167">
        <f t="shared" ref="D38" ca="1" si="27">F38-E38</f>
        <v>0</v>
      </c>
      <c r="E38" s="167">
        <f ca="1">SUMPRODUCT((OFFSET(ZoneBD,,1,,1)=$B38)*(OFFSET(ZoneBD,,6,,1)&lt;&gt;""),OFFSET(ZoneBD,,6,,1))</f>
        <v>0</v>
      </c>
      <c r="F38" s="167">
        <f ca="1">SUMPRODUCT((OFFSET(ZoneBD,,1,,1)=$B38)*(OFFSET(ZoneBD,,6,,1)&lt;&gt;""),OFFSET(ZoneBD,,7,,1))</f>
        <v>0</v>
      </c>
      <c r="G38" s="168" t="str">
        <f t="shared" ref="G38" ca="1" si="28">IF(F38=0,"-",E38/F38)</f>
        <v>-</v>
      </c>
      <c r="H38" s="167" t="str">
        <f t="shared" ref="H38" ca="1" si="29">IF(G38="-","-",IF(G38&lt;0.3333,1,IF(G38&lt;0.6666,2,3)))</f>
        <v>-</v>
      </c>
    </row>
    <row r="39" spans="2:8" ht="15" customHeight="1"/>
  </sheetData>
  <sheetProtection password="E9B9" sheet="1" objects="1" scenarios="1"/>
  <mergeCells count="7">
    <mergeCell ref="H4:H5"/>
    <mergeCell ref="D4:F4"/>
    <mergeCell ref="B2:C3"/>
    <mergeCell ref="D2:F2"/>
    <mergeCell ref="D3:F3"/>
    <mergeCell ref="G4:G5"/>
    <mergeCell ref="B4:C5"/>
  </mergeCells>
  <phoneticPr fontId="0" type="noConversion"/>
  <dataValidations count="3">
    <dataValidation type="list" allowBlank="1" showInputMessage="1" showErrorMessage="1" sqref="B30 B11 B24 B27 B8 B16 B18 B33 B20">
      <formula1>RéfN2Cod</formula1>
    </dataValidation>
    <dataValidation type="list" allowBlank="1" showInputMessage="1" showErrorMessage="1" sqref="B9:B10 B12:B15 B25:B26 B28:B29 B17 B31:B32 B19 B21 B34:B38">
      <formula1>OFFSET(RéfN3,,,,1)</formula1>
    </dataValidation>
    <dataValidation type="list" allowBlank="1" showInputMessage="1" showErrorMessage="1" sqref="B7 B23">
      <formula1>OFFSET(RéfN1,,,,1)</formula1>
    </dataValidation>
  </dataValidations>
  <printOptions horizontalCentered="1"/>
  <pageMargins left="0.39370078740157483" right="0.39370078740157483" top="0.78740157480314965" bottom="0.59055118110236227" header="0.39370078740157483" footer="0.39370078740157483"/>
  <pageSetup paperSize="9" scale="71" orientation="landscape" verticalDpi="200" r:id="rId1"/>
  <headerFooter alignWithMargins="0">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indexed="20"/>
    <pageSetUpPr autoPageBreaks="0" fitToPage="1"/>
  </sheetPr>
  <dimension ref="A1:DD102"/>
  <sheetViews>
    <sheetView showGridLines="0" showRowColHeaders="0" view="pageBreakPreview" zoomScale="80" zoomScaleNormal="40" zoomScaleSheetLayoutView="80" workbookViewId="0">
      <selection activeCell="AW69" sqref="AW69:BD70"/>
    </sheetView>
  </sheetViews>
  <sheetFormatPr baseColWidth="10" defaultColWidth="2.28515625" defaultRowHeight="11.25" customHeight="1"/>
  <cols>
    <col min="1" max="22" width="2.28515625" style="6" customWidth="1"/>
    <col min="23" max="23" width="5.28515625" style="6" customWidth="1"/>
    <col min="24" max="24" width="2.28515625" style="6" customWidth="1"/>
    <col min="25" max="25" width="5.85546875" style="6" customWidth="1"/>
    <col min="26" max="84" width="2.28515625" style="6" customWidth="1"/>
    <col min="85" max="87" width="2.28515625" style="169" customWidth="1"/>
    <col min="88" max="16384" width="2.28515625" style="6"/>
  </cols>
  <sheetData>
    <row r="1" spans="1:87" ht="108.75" customHeight="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row>
    <row r="2" spans="1:87" ht="44.25" customHeight="1">
      <c r="A2" s="294" t="s">
        <v>288</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21"/>
      <c r="BU2" s="221"/>
      <c r="BV2" s="221"/>
      <c r="BW2" s="221"/>
      <c r="BX2" s="221"/>
      <c r="BY2" s="221"/>
      <c r="BZ2" s="221"/>
      <c r="CA2" s="221"/>
      <c r="CB2" s="221"/>
      <c r="CC2" s="221"/>
      <c r="CD2" s="221"/>
      <c r="CE2" s="221"/>
    </row>
    <row r="3" spans="1:87" s="8" customFormat="1" ht="37.5" customHeight="1">
      <c r="A3" s="7"/>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G3" s="169"/>
      <c r="CH3" s="169"/>
      <c r="CI3" s="169"/>
    </row>
    <row r="4" spans="1:87" s="8" customFormat="1" ht="57.6" customHeight="1">
      <c r="A4" s="7"/>
      <c r="K4" s="280" t="s">
        <v>242</v>
      </c>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18"/>
      <c r="AL4" s="218"/>
      <c r="AM4" s="218"/>
      <c r="AN4" s="218"/>
      <c r="AO4" s="218"/>
      <c r="AP4" s="218"/>
      <c r="AQ4" s="282" t="s">
        <v>243</v>
      </c>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20"/>
      <c r="BX4" s="220"/>
      <c r="BY4" s="220"/>
      <c r="BZ4" s="220"/>
      <c r="CA4" s="218"/>
      <c r="CB4" s="218"/>
      <c r="CC4" s="218"/>
      <c r="CD4" s="218"/>
      <c r="CE4" s="218"/>
      <c r="CF4" s="218"/>
      <c r="CG4" s="218"/>
      <c r="CH4" s="218"/>
      <c r="CI4" s="169"/>
    </row>
    <row r="5" spans="1:87" s="8" customFormat="1" ht="11.25" customHeight="1">
      <c r="A5" s="7"/>
      <c r="D5" s="41"/>
      <c r="E5" s="6"/>
      <c r="F5" s="1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18"/>
      <c r="AL5" s="218"/>
      <c r="AM5" s="218"/>
      <c r="AN5" s="218"/>
      <c r="AO5" s="218"/>
      <c r="AP5" s="218"/>
      <c r="AR5" s="224"/>
      <c r="AS5" s="224"/>
      <c r="AT5" s="224"/>
      <c r="AU5" s="224"/>
      <c r="AV5" s="224"/>
      <c r="AW5" s="224"/>
      <c r="AX5" s="224"/>
      <c r="AY5" s="224"/>
      <c r="AZ5" s="224"/>
      <c r="BA5" s="224"/>
      <c r="BB5" s="224"/>
      <c r="BC5" s="224"/>
      <c r="BD5" s="224"/>
      <c r="BE5" s="224"/>
      <c r="BF5" s="281" t="s">
        <v>244</v>
      </c>
      <c r="BG5" s="281"/>
      <c r="BH5" s="281"/>
      <c r="BI5" s="281"/>
      <c r="BJ5" s="281"/>
      <c r="BK5" s="281"/>
      <c r="BL5" s="281"/>
      <c r="BM5" s="281"/>
      <c r="BN5" s="281"/>
      <c r="BO5" s="281"/>
      <c r="BP5" s="281"/>
      <c r="BQ5" s="281"/>
      <c r="BR5" s="281"/>
      <c r="BS5" s="281"/>
      <c r="BT5" s="271" t="str">
        <f ca="1">Accueil!K25</f>
        <v>Incomplet</v>
      </c>
      <c r="BU5" s="272"/>
      <c r="BV5" s="272"/>
      <c r="BW5" s="272"/>
      <c r="BX5" s="272"/>
      <c r="BY5" s="272"/>
      <c r="BZ5" s="272"/>
      <c r="CA5" s="272"/>
      <c r="CB5" s="272"/>
      <c r="CC5" s="272"/>
      <c r="CD5" s="272"/>
      <c r="CE5" s="272"/>
      <c r="CF5" s="273"/>
      <c r="CG5" s="218"/>
      <c r="CH5" s="218"/>
      <c r="CI5" s="169"/>
    </row>
    <row r="6" spans="1:87" s="8" customFormat="1" ht="11.25" customHeight="1">
      <c r="A6" s="7"/>
      <c r="D6" s="41"/>
      <c r="E6" s="6"/>
      <c r="F6" s="10"/>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8"/>
      <c r="AL6" s="218"/>
      <c r="AM6" s="218"/>
      <c r="AN6" s="218"/>
      <c r="AO6" s="218"/>
      <c r="AP6" s="218"/>
      <c r="AR6" s="224"/>
      <c r="AS6" s="224"/>
      <c r="AT6" s="224"/>
      <c r="AU6" s="224"/>
      <c r="AV6" s="224"/>
      <c r="AW6" s="224"/>
      <c r="AX6" s="224"/>
      <c r="AY6" s="224"/>
      <c r="AZ6" s="224"/>
      <c r="BA6" s="224"/>
      <c r="BB6" s="224"/>
      <c r="BC6" s="224"/>
      <c r="BD6" s="224"/>
      <c r="BE6" s="224"/>
      <c r="BF6" s="281"/>
      <c r="BG6" s="281"/>
      <c r="BH6" s="281"/>
      <c r="BI6" s="281"/>
      <c r="BJ6" s="281"/>
      <c r="BK6" s="281"/>
      <c r="BL6" s="281"/>
      <c r="BM6" s="281"/>
      <c r="BN6" s="281"/>
      <c r="BO6" s="281"/>
      <c r="BP6" s="281"/>
      <c r="BQ6" s="281"/>
      <c r="BR6" s="281"/>
      <c r="BS6" s="281"/>
      <c r="BT6" s="274"/>
      <c r="BU6" s="275"/>
      <c r="BV6" s="275"/>
      <c r="BW6" s="275"/>
      <c r="BX6" s="275"/>
      <c r="BY6" s="275"/>
      <c r="BZ6" s="275"/>
      <c r="CA6" s="275"/>
      <c r="CB6" s="275"/>
      <c r="CC6" s="275"/>
      <c r="CD6" s="275"/>
      <c r="CE6" s="275"/>
      <c r="CF6" s="276"/>
      <c r="CG6" s="218"/>
      <c r="CH6" s="218"/>
      <c r="CI6" s="169"/>
    </row>
    <row r="7" spans="1:87" ht="11.25" customHeight="1">
      <c r="D7" s="41"/>
      <c r="F7" s="10"/>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24"/>
      <c r="AR7" s="224"/>
      <c r="AS7" s="224"/>
      <c r="AT7" s="224"/>
      <c r="AU7" s="224"/>
      <c r="AV7" s="224"/>
      <c r="AW7" s="224"/>
      <c r="AX7" s="224"/>
      <c r="AY7" s="224"/>
      <c r="AZ7" s="224"/>
      <c r="BA7" s="224"/>
      <c r="BB7" s="224"/>
      <c r="BC7" s="224"/>
      <c r="BD7" s="224"/>
      <c r="BE7" s="224"/>
      <c r="BF7" s="281"/>
      <c r="BG7" s="281"/>
      <c r="BH7" s="281"/>
      <c r="BI7" s="281"/>
      <c r="BJ7" s="281"/>
      <c r="BK7" s="281"/>
      <c r="BL7" s="281"/>
      <c r="BM7" s="281"/>
      <c r="BN7" s="281"/>
      <c r="BO7" s="281"/>
      <c r="BP7" s="281"/>
      <c r="BQ7" s="281"/>
      <c r="BR7" s="281"/>
      <c r="BS7" s="281"/>
      <c r="BT7" s="277"/>
      <c r="BU7" s="278"/>
      <c r="BV7" s="278"/>
      <c r="BW7" s="278"/>
      <c r="BX7" s="278"/>
      <c r="BY7" s="278"/>
      <c r="BZ7" s="278"/>
      <c r="CA7" s="278"/>
      <c r="CB7" s="278"/>
      <c r="CC7" s="278"/>
      <c r="CD7" s="278"/>
      <c r="CE7" s="278"/>
      <c r="CF7" s="279"/>
      <c r="CG7" s="218"/>
      <c r="CH7" s="218"/>
    </row>
    <row r="8" spans="1:87" ht="11.25" customHeight="1">
      <c r="A8" s="27"/>
      <c r="D8" s="41"/>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81" t="s">
        <v>245</v>
      </c>
      <c r="BG8" s="281"/>
      <c r="BH8" s="281"/>
      <c r="BI8" s="281"/>
      <c r="BJ8" s="281"/>
      <c r="BK8" s="281"/>
      <c r="BL8" s="281"/>
      <c r="BM8" s="281"/>
      <c r="BN8" s="281"/>
      <c r="BO8" s="281"/>
      <c r="BP8" s="281"/>
      <c r="BQ8" s="281"/>
      <c r="BR8" s="281"/>
      <c r="BS8" s="281"/>
      <c r="BT8" s="271" t="str">
        <f ca="1">Accueil!K26</f>
        <v>Incomplet</v>
      </c>
      <c r="BU8" s="272"/>
      <c r="BV8" s="272"/>
      <c r="BW8" s="272"/>
      <c r="BX8" s="272"/>
      <c r="BY8" s="272"/>
      <c r="BZ8" s="272"/>
      <c r="CA8" s="272"/>
      <c r="CB8" s="272"/>
      <c r="CC8" s="272"/>
      <c r="CD8" s="272"/>
      <c r="CE8" s="272"/>
      <c r="CF8" s="273"/>
      <c r="CG8" s="218"/>
      <c r="CH8" s="218"/>
    </row>
    <row r="9" spans="1:87" ht="11.25" customHeight="1">
      <c r="A9" s="27"/>
      <c r="D9" s="41"/>
      <c r="BF9" s="281"/>
      <c r="BG9" s="281"/>
      <c r="BH9" s="281"/>
      <c r="BI9" s="281"/>
      <c r="BJ9" s="281"/>
      <c r="BK9" s="281"/>
      <c r="BL9" s="281"/>
      <c r="BM9" s="281"/>
      <c r="BN9" s="281"/>
      <c r="BO9" s="281"/>
      <c r="BP9" s="281"/>
      <c r="BQ9" s="281"/>
      <c r="BR9" s="281"/>
      <c r="BS9" s="281"/>
      <c r="BT9" s="274"/>
      <c r="BU9" s="275"/>
      <c r="BV9" s="275"/>
      <c r="BW9" s="275"/>
      <c r="BX9" s="275"/>
      <c r="BY9" s="275"/>
      <c r="BZ9" s="275"/>
      <c r="CA9" s="275"/>
      <c r="CB9" s="275"/>
      <c r="CC9" s="275"/>
      <c r="CD9" s="275"/>
      <c r="CE9" s="275"/>
      <c r="CF9" s="276"/>
      <c r="CG9" s="223"/>
      <c r="CH9" s="223"/>
      <c r="CI9" s="223"/>
    </row>
    <row r="10" spans="1:87" ht="11.25" customHeight="1">
      <c r="A10" s="22"/>
      <c r="B10" s="22"/>
      <c r="C10" s="22"/>
      <c r="D10" s="43"/>
      <c r="E10" s="22"/>
      <c r="F10" s="22"/>
      <c r="G10" s="22"/>
      <c r="H10" s="22"/>
      <c r="I10" s="22"/>
      <c r="J10" s="22"/>
      <c r="K10" s="22"/>
      <c r="L10" s="22"/>
      <c r="M10" s="22"/>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22"/>
      <c r="AT10" s="22"/>
      <c r="AU10" s="22"/>
      <c r="AV10" s="22"/>
      <c r="AW10" s="22"/>
      <c r="BF10" s="281"/>
      <c r="BG10" s="281"/>
      <c r="BH10" s="281"/>
      <c r="BI10" s="281"/>
      <c r="BJ10" s="281"/>
      <c r="BK10" s="281"/>
      <c r="BL10" s="281"/>
      <c r="BM10" s="281"/>
      <c r="BN10" s="281"/>
      <c r="BO10" s="281"/>
      <c r="BP10" s="281"/>
      <c r="BQ10" s="281"/>
      <c r="BR10" s="281"/>
      <c r="BS10" s="281"/>
      <c r="BT10" s="277"/>
      <c r="BU10" s="278"/>
      <c r="BV10" s="278"/>
      <c r="BW10" s="278"/>
      <c r="BX10" s="278"/>
      <c r="BY10" s="278"/>
      <c r="BZ10" s="278"/>
      <c r="CA10" s="278"/>
      <c r="CB10" s="278"/>
      <c r="CC10" s="278"/>
      <c r="CD10" s="278"/>
      <c r="CE10" s="278"/>
      <c r="CF10" s="279"/>
      <c r="CG10" s="223"/>
      <c r="CH10" s="223"/>
      <c r="CI10" s="223"/>
    </row>
    <row r="11" spans="1:87" ht="11.25" customHeight="1">
      <c r="D11" s="41"/>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BQ11" s="47"/>
      <c r="BR11" s="223"/>
      <c r="BS11" s="223"/>
      <c r="BT11" s="223"/>
      <c r="BU11" s="223"/>
      <c r="BV11" s="223"/>
      <c r="BW11" s="223"/>
      <c r="BX11" s="223"/>
      <c r="BY11" s="223"/>
      <c r="BZ11" s="223"/>
      <c r="CA11" s="223"/>
      <c r="CB11" s="223"/>
      <c r="CC11" s="223"/>
      <c r="CD11" s="223"/>
      <c r="CE11" s="223"/>
      <c r="CF11" s="223"/>
      <c r="CG11" s="223"/>
      <c r="CH11" s="223"/>
      <c r="CI11" s="223"/>
    </row>
    <row r="12" spans="1:87" ht="11.25" customHeight="1">
      <c r="D12" s="41"/>
    </row>
    <row r="13" spans="1:87" ht="11.25" customHeight="1">
      <c r="D13" s="41"/>
    </row>
    <row r="14" spans="1:87" ht="11.25" customHeight="1">
      <c r="D14" s="41"/>
      <c r="E14" s="25"/>
      <c r="F14" s="25"/>
      <c r="G14" s="25"/>
      <c r="H14" s="25"/>
      <c r="I14" s="25"/>
      <c r="J14" s="25"/>
      <c r="K14" s="25"/>
      <c r="L14" s="25"/>
      <c r="M14" s="25"/>
      <c r="N14" s="25"/>
      <c r="O14" s="25"/>
      <c r="P14" s="25"/>
      <c r="Q14" s="25"/>
    </row>
    <row r="15" spans="1:87" ht="11.25" customHeight="1">
      <c r="D15" s="41"/>
    </row>
    <row r="16" spans="1:87" ht="11.25" customHeight="1">
      <c r="D16" s="41"/>
    </row>
    <row r="17" spans="1:4" ht="11.25" customHeight="1">
      <c r="D17" s="41"/>
    </row>
    <row r="18" spans="1:4" ht="11.25" customHeight="1">
      <c r="D18" s="41"/>
    </row>
    <row r="19" spans="1:4" ht="11.25" customHeight="1">
      <c r="D19" s="41"/>
    </row>
    <row r="20" spans="1:4" ht="11.25" customHeight="1">
      <c r="D20" s="41"/>
    </row>
    <row r="21" spans="1:4" ht="11.25" customHeight="1">
      <c r="D21" s="41"/>
    </row>
    <row r="22" spans="1:4" ht="11.25" customHeight="1">
      <c r="A22" s="10"/>
      <c r="D22" s="41"/>
    </row>
    <row r="23" spans="1:4" ht="11.25" customHeight="1">
      <c r="D23" s="41"/>
    </row>
    <row r="24" spans="1:4" ht="11.25" customHeight="1">
      <c r="D24" s="41"/>
    </row>
    <row r="25" spans="1:4" ht="11.25" customHeight="1">
      <c r="D25" s="41"/>
    </row>
    <row r="26" spans="1:4" ht="11.25" customHeight="1">
      <c r="D26" s="41"/>
    </row>
    <row r="27" spans="1:4" ht="11.25" customHeight="1">
      <c r="D27" s="41"/>
    </row>
    <row r="28" spans="1:4" ht="11.25" customHeight="1">
      <c r="D28" s="41"/>
    </row>
    <row r="29" spans="1:4" ht="11.25" customHeight="1">
      <c r="D29" s="41"/>
    </row>
    <row r="30" spans="1:4" ht="11.25" customHeight="1">
      <c r="D30" s="41"/>
    </row>
    <row r="31" spans="1:4" ht="11.25" customHeight="1">
      <c r="D31" s="41"/>
    </row>
    <row r="32" spans="1:4" ht="11.25" customHeight="1">
      <c r="D32" s="41"/>
    </row>
    <row r="33" spans="1:4" ht="11.25" customHeight="1">
      <c r="A33" s="10"/>
      <c r="D33" s="41"/>
    </row>
    <row r="34" spans="1:4" ht="11.25" customHeight="1">
      <c r="D34" s="41"/>
    </row>
    <row r="35" spans="1:4" ht="11.25" customHeight="1">
      <c r="D35" s="41"/>
    </row>
    <row r="36" spans="1:4" ht="11.25" customHeight="1">
      <c r="D36" s="41"/>
    </row>
    <row r="37" spans="1:4" ht="11.25" customHeight="1">
      <c r="D37" s="41"/>
    </row>
    <row r="38" spans="1:4" ht="11.25" customHeight="1">
      <c r="D38" s="41"/>
    </row>
    <row r="39" spans="1:4" ht="11.25" customHeight="1">
      <c r="D39" s="41"/>
    </row>
    <row r="40" spans="1:4" ht="11.25" customHeight="1">
      <c r="D40" s="41"/>
    </row>
    <row r="41" spans="1:4" ht="11.25" customHeight="1">
      <c r="D41" s="41"/>
    </row>
    <row r="42" spans="1:4" ht="11.25" customHeight="1">
      <c r="D42" s="41"/>
    </row>
    <row r="43" spans="1:4" ht="11.25" customHeight="1">
      <c r="D43" s="41"/>
    </row>
    <row r="44" spans="1:4" ht="11.25" customHeight="1">
      <c r="D44" s="41"/>
    </row>
    <row r="45" spans="1:4" ht="11.25" customHeight="1">
      <c r="D45" s="41"/>
    </row>
    <row r="46" spans="1:4" ht="11.25" customHeight="1">
      <c r="D46" s="41"/>
    </row>
    <row r="47" spans="1:4" ht="11.25" customHeight="1">
      <c r="D47" s="41"/>
    </row>
    <row r="48" spans="1:4" ht="11.25" customHeight="1">
      <c r="D48" s="41"/>
    </row>
    <row r="49" spans="1:75" ht="11.25" customHeight="1">
      <c r="D49" s="41"/>
    </row>
    <row r="50" spans="1:75" ht="11.25" customHeight="1">
      <c r="A50" s="21"/>
      <c r="D50" s="41"/>
    </row>
    <row r="51" spans="1:75" ht="11.25" customHeight="1">
      <c r="A51" s="21"/>
      <c r="D51" s="41"/>
    </row>
    <row r="52" spans="1:75" ht="11.25" customHeight="1">
      <c r="A52" s="21"/>
      <c r="D52" s="41"/>
    </row>
    <row r="53" spans="1:75" ht="11.25" customHeight="1">
      <c r="A53" s="21"/>
      <c r="D53" s="41"/>
    </row>
    <row r="54" spans="1:75" ht="11.25" customHeight="1">
      <c r="A54" s="21"/>
      <c r="D54" s="41"/>
    </row>
    <row r="55" spans="1:75" ht="11.25" customHeight="1">
      <c r="A55" s="21"/>
      <c r="D55" s="41"/>
    </row>
    <row r="56" spans="1:75" ht="11.25" customHeight="1">
      <c r="A56" s="21"/>
      <c r="D56" s="41"/>
    </row>
    <row r="57" spans="1:75" ht="11.25" customHeight="1">
      <c r="A57" s="21"/>
      <c r="D57" s="41"/>
    </row>
    <row r="58" spans="1:75" ht="11.25" customHeight="1">
      <c r="A58" s="21"/>
      <c r="D58" s="41"/>
      <c r="I58" s="295" t="s">
        <v>289</v>
      </c>
      <c r="J58" s="295"/>
      <c r="K58" s="295"/>
      <c r="L58" s="295"/>
      <c r="M58" s="295"/>
      <c r="N58" s="295"/>
      <c r="O58" s="295"/>
      <c r="P58" s="295"/>
      <c r="Q58" s="295"/>
      <c r="R58" s="295"/>
      <c r="S58" s="295"/>
      <c r="T58" s="295"/>
      <c r="U58" s="295"/>
      <c r="V58" s="295"/>
      <c r="W58" s="295"/>
      <c r="X58" s="226"/>
      <c r="Y58" s="226"/>
      <c r="Z58" s="10"/>
    </row>
    <row r="59" spans="1:75" ht="11.25" customHeight="1">
      <c r="A59" s="21"/>
      <c r="B59" s="21"/>
      <c r="C59" s="21"/>
      <c r="D59" s="42"/>
      <c r="E59" s="21"/>
      <c r="F59" s="21"/>
      <c r="G59" s="21"/>
      <c r="H59" s="226"/>
      <c r="I59" s="296"/>
      <c r="J59" s="296"/>
      <c r="K59" s="296"/>
      <c r="L59" s="296"/>
      <c r="M59" s="296"/>
      <c r="N59" s="296"/>
      <c r="O59" s="296"/>
      <c r="P59" s="296"/>
      <c r="Q59" s="296"/>
      <c r="R59" s="296"/>
      <c r="S59" s="296"/>
      <c r="T59" s="296"/>
      <c r="U59" s="296"/>
      <c r="V59" s="296"/>
      <c r="W59" s="296"/>
      <c r="X59" s="226"/>
      <c r="Y59" s="226"/>
      <c r="Z59" s="10"/>
      <c r="AD59" s="14"/>
      <c r="AE59" s="14"/>
      <c r="AF59" s="14"/>
      <c r="AG59" s="14"/>
      <c r="AH59" s="14"/>
      <c r="AI59" s="14"/>
      <c r="AJ59" s="14"/>
      <c r="AK59" s="14"/>
      <c r="AL59" s="14"/>
      <c r="AM59" s="14"/>
      <c r="AN59" s="14"/>
      <c r="AO59" s="14"/>
      <c r="AP59" s="14"/>
      <c r="AQ59" s="14"/>
      <c r="AR59" s="14"/>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row>
    <row r="60" spans="1:75" ht="11.25" customHeight="1">
      <c r="A60" s="21"/>
      <c r="B60" s="21"/>
      <c r="C60" s="21"/>
      <c r="D60" s="42"/>
      <c r="E60" s="21"/>
      <c r="F60" s="21"/>
      <c r="G60" s="21"/>
      <c r="H60" s="10"/>
      <c r="I60" s="299" t="s">
        <v>47</v>
      </c>
      <c r="J60" s="300"/>
      <c r="K60" s="300"/>
      <c r="L60" s="300"/>
      <c r="M60" s="301"/>
      <c r="N60" s="305" t="s">
        <v>48</v>
      </c>
      <c r="O60" s="306"/>
      <c r="P60" s="306"/>
      <c r="Q60" s="306"/>
      <c r="R60" s="307"/>
      <c r="S60" s="286" t="s">
        <v>57</v>
      </c>
      <c r="T60" s="287"/>
      <c r="U60" s="287"/>
      <c r="V60" s="287"/>
      <c r="W60" s="288"/>
      <c r="X60" s="10"/>
      <c r="Y60" s="10"/>
      <c r="Z60" s="10"/>
      <c r="AD60" s="14"/>
      <c r="AE60" s="14"/>
      <c r="AF60" s="14"/>
      <c r="AG60" s="14"/>
      <c r="AH60" s="14"/>
      <c r="AI60" s="14"/>
      <c r="AJ60" s="14"/>
      <c r="AK60" s="14"/>
      <c r="AL60" s="14"/>
      <c r="AM60" s="14"/>
      <c r="AN60" s="14"/>
      <c r="AO60" s="14"/>
      <c r="AP60" s="14"/>
      <c r="AQ60" s="14"/>
      <c r="AR60" s="14"/>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row>
    <row r="61" spans="1:75" ht="11.25" customHeight="1">
      <c r="A61" s="21"/>
      <c r="B61" s="21"/>
      <c r="C61" s="21"/>
      <c r="D61" s="42"/>
      <c r="E61" s="21"/>
      <c r="F61" s="21"/>
      <c r="G61" s="21"/>
      <c r="H61" s="10"/>
      <c r="I61" s="302"/>
      <c r="J61" s="303"/>
      <c r="K61" s="303"/>
      <c r="L61" s="303"/>
      <c r="M61" s="304"/>
      <c r="N61" s="308"/>
      <c r="O61" s="309"/>
      <c r="P61" s="309"/>
      <c r="Q61" s="309"/>
      <c r="R61" s="310"/>
      <c r="S61" s="289"/>
      <c r="T61" s="290"/>
      <c r="U61" s="290"/>
      <c r="V61" s="290"/>
      <c r="W61" s="291"/>
      <c r="X61" s="10"/>
      <c r="Y61" s="10"/>
      <c r="Z61" s="10"/>
      <c r="AA61" s="14"/>
      <c r="AB61" s="14"/>
      <c r="AC61" s="14"/>
      <c r="AD61" s="14"/>
      <c r="AE61" s="14"/>
      <c r="AF61" s="14"/>
      <c r="AG61" s="14"/>
      <c r="AH61" s="14"/>
      <c r="AI61" s="14"/>
      <c r="AJ61" s="14"/>
      <c r="AK61" s="14"/>
      <c r="AL61" s="14"/>
      <c r="AM61" s="14"/>
      <c r="AN61" s="14"/>
      <c r="AO61" s="14"/>
      <c r="AP61" s="14"/>
      <c r="AQ61" s="14"/>
      <c r="AR61" s="14"/>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row>
    <row r="62" spans="1:75" ht="11.25" customHeight="1">
      <c r="A62" s="21"/>
      <c r="B62" s="21"/>
      <c r="C62" s="21"/>
      <c r="D62" s="42"/>
      <c r="E62" s="21"/>
      <c r="F62" s="21"/>
      <c r="G62" s="21"/>
      <c r="H62" s="10"/>
      <c r="I62" s="292">
        <v>0</v>
      </c>
      <c r="J62" s="292"/>
      <c r="K62" s="292"/>
      <c r="L62" s="10"/>
      <c r="M62" s="10"/>
      <c r="N62" s="292">
        <v>0.33</v>
      </c>
      <c r="O62" s="292"/>
      <c r="P62" s="292"/>
      <c r="Q62" s="10"/>
      <c r="R62" s="10"/>
      <c r="S62" s="292">
        <v>0.66</v>
      </c>
      <c r="T62" s="292"/>
      <c r="U62" s="292"/>
      <c r="V62" s="10"/>
      <c r="W62" s="10"/>
      <c r="X62" s="293">
        <v>1</v>
      </c>
      <c r="Y62" s="293"/>
      <c r="Z62" s="293"/>
      <c r="AA62" s="293"/>
      <c r="AB62" s="14"/>
      <c r="AC62" s="14"/>
      <c r="AD62" s="14"/>
      <c r="AE62" s="14"/>
      <c r="AF62" s="14"/>
      <c r="AG62" s="14"/>
      <c r="AH62" s="14"/>
      <c r="AI62" s="14"/>
      <c r="AJ62" s="14"/>
      <c r="AK62" s="14"/>
      <c r="AL62" s="14"/>
      <c r="AM62" s="14"/>
      <c r="AN62" s="14"/>
      <c r="AO62" s="14"/>
      <c r="AP62" s="14"/>
      <c r="AQ62" s="14"/>
      <c r="AR62" s="14"/>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row>
    <row r="63" spans="1:75" ht="11.25" customHeight="1">
      <c r="A63" s="21"/>
      <c r="B63" s="21"/>
      <c r="C63" s="21"/>
      <c r="D63" s="42"/>
      <c r="E63" s="21"/>
      <c r="F63" s="21"/>
      <c r="G63" s="21"/>
      <c r="H63" s="21"/>
      <c r="I63" s="293"/>
      <c r="J63" s="293"/>
      <c r="K63" s="293"/>
      <c r="L63" s="21"/>
      <c r="M63" s="21"/>
      <c r="N63" s="293"/>
      <c r="O63" s="293"/>
      <c r="P63" s="293"/>
      <c r="Q63" s="14"/>
      <c r="R63" s="14"/>
      <c r="S63" s="293"/>
      <c r="T63" s="293"/>
      <c r="U63" s="293"/>
      <c r="V63" s="14"/>
      <c r="W63" s="14"/>
      <c r="X63" s="293"/>
      <c r="Y63" s="293"/>
      <c r="Z63" s="293"/>
      <c r="AA63" s="293"/>
      <c r="AB63" s="14"/>
      <c r="AC63" s="14"/>
      <c r="AD63" s="14"/>
      <c r="AE63" s="14"/>
      <c r="AF63" s="14"/>
      <c r="AG63" s="14"/>
      <c r="AH63" s="14"/>
      <c r="AI63" s="14"/>
      <c r="AJ63" s="14"/>
      <c r="AK63" s="14"/>
      <c r="AL63" s="14"/>
      <c r="AM63" s="14"/>
      <c r="AN63" s="14"/>
      <c r="AO63" s="14"/>
      <c r="AP63" s="14"/>
      <c r="AQ63" s="14"/>
      <c r="AR63" s="14"/>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row>
    <row r="64" spans="1:75" ht="11.25" customHeight="1">
      <c r="A64" s="21"/>
      <c r="B64" s="21"/>
      <c r="C64" s="21"/>
      <c r="D64" s="42"/>
      <c r="E64" s="21"/>
      <c r="F64" s="21"/>
      <c r="G64" s="21"/>
      <c r="H64" s="21"/>
      <c r="I64" s="21"/>
      <c r="J64" s="21"/>
      <c r="K64" s="21"/>
      <c r="L64" s="21"/>
      <c r="M64" s="21"/>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row>
    <row r="65" spans="1:108" ht="11.25" customHeight="1">
      <c r="A65" s="22"/>
      <c r="B65" s="22"/>
      <c r="C65" s="22"/>
      <c r="D65" s="43"/>
      <c r="E65" s="22"/>
      <c r="F65" s="22"/>
      <c r="G65" s="22"/>
      <c r="H65" s="22"/>
      <c r="I65" s="22"/>
      <c r="J65" s="22"/>
      <c r="K65" s="22"/>
      <c r="L65" s="22"/>
      <c r="M65" s="22"/>
      <c r="N65" s="22"/>
      <c r="O65" s="22"/>
      <c r="P65" s="22"/>
      <c r="Q65" s="22"/>
      <c r="R65" s="22"/>
      <c r="S65" s="22"/>
      <c r="T65" s="22"/>
      <c r="U65" s="22"/>
      <c r="V65" s="22"/>
      <c r="W65" s="22"/>
      <c r="X65" s="22"/>
      <c r="AV65" s="22"/>
      <c r="AW65" s="22"/>
      <c r="AX65" s="22"/>
      <c r="AY65" s="22"/>
    </row>
    <row r="66" spans="1:108" ht="11.25" customHeight="1">
      <c r="A66" s="22"/>
      <c r="B66" s="22"/>
      <c r="C66" s="22"/>
      <c r="D66" s="43"/>
      <c r="E66" s="22"/>
      <c r="F66" s="22"/>
      <c r="G66" s="22"/>
      <c r="H66" s="22"/>
      <c r="I66" s="22"/>
      <c r="J66" s="22"/>
      <c r="K66" s="22"/>
      <c r="L66" s="22"/>
      <c r="M66" s="22"/>
      <c r="N66" s="22"/>
      <c r="O66" s="22"/>
      <c r="P66" s="22"/>
      <c r="Q66" s="22"/>
      <c r="R66" s="22"/>
      <c r="S66" s="22"/>
      <c r="T66" s="22"/>
      <c r="U66" s="22"/>
      <c r="V66" s="22"/>
      <c r="W66" s="22"/>
      <c r="X66" s="22"/>
      <c r="AV66" s="22"/>
      <c r="AW66" s="22"/>
      <c r="AX66" s="22"/>
      <c r="AY66" s="22"/>
    </row>
    <row r="67" spans="1:108" ht="11.25" customHeight="1">
      <c r="A67" s="22"/>
      <c r="B67" s="22"/>
      <c r="C67" s="22"/>
      <c r="D67" s="43"/>
      <c r="E67" s="45"/>
      <c r="F67" s="46"/>
      <c r="G67" s="46"/>
      <c r="H67" s="46"/>
      <c r="I67" s="46"/>
      <c r="J67" s="46"/>
      <c r="K67" s="46"/>
      <c r="L67" s="46"/>
      <c r="M67" s="46"/>
      <c r="N67" s="46"/>
      <c r="O67" s="46"/>
      <c r="P67" s="46"/>
      <c r="Q67" s="46"/>
      <c r="R67" s="216"/>
      <c r="S67" s="216"/>
      <c r="T67" s="216"/>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row>
    <row r="68" spans="1:108" ht="11.25" customHeight="1">
      <c r="A68" s="22"/>
      <c r="B68" s="22"/>
      <c r="C68" s="22"/>
      <c r="D68" s="43"/>
      <c r="E68" s="22"/>
      <c r="F68" s="22"/>
      <c r="G68" s="22"/>
      <c r="H68" s="22"/>
      <c r="I68" s="22"/>
      <c r="J68" s="22"/>
      <c r="K68" s="22"/>
      <c r="L68" s="22"/>
      <c r="M68" s="22"/>
      <c r="N68" s="22"/>
      <c r="O68" s="22"/>
      <c r="P68" s="22"/>
      <c r="Q68" s="22"/>
      <c r="R68" s="22"/>
      <c r="S68" s="22"/>
      <c r="T68" s="22"/>
      <c r="U68" s="22"/>
      <c r="V68" s="22"/>
      <c r="W68" s="22"/>
      <c r="X68" s="22"/>
      <c r="Y68" s="22"/>
      <c r="Z68" s="22"/>
      <c r="AA68" s="22"/>
      <c r="AW68" s="22"/>
      <c r="AX68" s="22"/>
      <c r="AY68" s="22"/>
      <c r="AZ68" s="22"/>
      <c r="BA68" s="22"/>
      <c r="BW68" s="22"/>
      <c r="CG68" s="179"/>
      <c r="CH68" s="179"/>
      <c r="CI68" s="179"/>
      <c r="CJ68" s="179"/>
      <c r="CK68" s="179"/>
      <c r="CL68" s="179"/>
      <c r="CM68" s="179"/>
      <c r="CN68" s="179"/>
      <c r="CO68" s="179"/>
      <c r="CP68" s="179"/>
      <c r="CQ68" s="179"/>
      <c r="CR68" s="179"/>
      <c r="CS68" s="179"/>
      <c r="CT68" s="179"/>
      <c r="CU68" s="179"/>
      <c r="CV68" s="179"/>
      <c r="CW68" s="179"/>
      <c r="CX68" s="179"/>
      <c r="CY68" s="179"/>
      <c r="CZ68" s="179"/>
      <c r="DA68" s="179"/>
      <c r="DB68" s="179"/>
      <c r="DC68" s="179"/>
      <c r="DD68" s="179"/>
    </row>
    <row r="69" spans="1:108" ht="11.25" customHeight="1">
      <c r="D69" s="41"/>
      <c r="AW69" s="297" t="s">
        <v>59</v>
      </c>
      <c r="AX69" s="297"/>
      <c r="AY69" s="297"/>
      <c r="AZ69" s="297"/>
      <c r="BA69" s="297"/>
      <c r="BB69" s="297"/>
      <c r="BC69" s="297"/>
      <c r="BD69" s="297"/>
      <c r="BO69" s="179"/>
      <c r="BP69" s="179"/>
      <c r="BQ69" s="179"/>
      <c r="BR69" s="179"/>
      <c r="BS69" s="179"/>
      <c r="BT69" s="179"/>
      <c r="BU69" s="179"/>
      <c r="BV69" s="179"/>
      <c r="BW69" s="179"/>
      <c r="BX69" s="179"/>
      <c r="BY69" s="179"/>
      <c r="BZ69" s="179"/>
      <c r="CA69" s="179"/>
      <c r="CB69" s="179"/>
      <c r="CC69" s="179"/>
      <c r="CD69" s="179"/>
      <c r="CE69" s="179"/>
      <c r="CF69" s="179"/>
      <c r="CG69" s="179"/>
      <c r="CH69" s="179"/>
      <c r="CI69" s="179"/>
      <c r="CJ69" s="179"/>
      <c r="CK69" s="179"/>
      <c r="CL69" s="179"/>
    </row>
    <row r="70" spans="1:108" ht="11.25" customHeight="1">
      <c r="D70" s="41"/>
      <c r="AW70" s="298"/>
      <c r="AX70" s="298"/>
      <c r="AY70" s="298"/>
      <c r="AZ70" s="298"/>
      <c r="BA70" s="298"/>
      <c r="BB70" s="298"/>
      <c r="BC70" s="298"/>
      <c r="BD70" s="298"/>
      <c r="BK70" s="169"/>
      <c r="BL70" s="169"/>
      <c r="BM70" s="169"/>
      <c r="BN70" s="169"/>
      <c r="BO70" s="208"/>
      <c r="BP70" s="208"/>
      <c r="BQ70" s="208"/>
      <c r="BR70" s="208"/>
      <c r="BS70" s="208"/>
      <c r="BT70" s="208"/>
      <c r="BU70" s="208"/>
      <c r="BV70" s="208"/>
      <c r="BW70" s="208"/>
      <c r="BX70" s="208"/>
      <c r="BY70" s="208"/>
      <c r="BZ70" s="208"/>
      <c r="CA70" s="208"/>
      <c r="CB70" s="208"/>
      <c r="CC70" s="179"/>
      <c r="CD70" s="179"/>
      <c r="CE70" s="179"/>
      <c r="CF70" s="179"/>
      <c r="CG70" s="179"/>
      <c r="CH70" s="179"/>
      <c r="CI70" s="179"/>
      <c r="CJ70" s="179"/>
      <c r="CK70" s="179"/>
      <c r="CL70" s="179"/>
    </row>
    <row r="71" spans="1:108" ht="11.25" customHeight="1">
      <c r="B71" s="12"/>
      <c r="C71" s="12"/>
      <c r="D71" s="44"/>
      <c r="E71" s="12"/>
      <c r="F71" s="12"/>
      <c r="G71" s="12"/>
      <c r="AW71" s="207"/>
      <c r="AX71" s="207"/>
      <c r="AY71" s="207"/>
      <c r="AZ71" s="207"/>
      <c r="BA71" s="207"/>
      <c r="BB71" s="207"/>
      <c r="BC71" s="207"/>
      <c r="BD71" s="207"/>
      <c r="BH71" s="18"/>
      <c r="BI71" s="18"/>
      <c r="BJ71" s="18"/>
      <c r="BK71" s="169"/>
      <c r="BL71" s="169"/>
      <c r="BM71" s="169"/>
      <c r="BN71" s="169"/>
      <c r="BO71" s="208"/>
      <c r="BP71" s="208"/>
      <c r="BQ71" s="208"/>
      <c r="BR71" s="208"/>
      <c r="BS71" s="208"/>
      <c r="BT71" s="208"/>
      <c r="BU71" s="208"/>
      <c r="BV71" s="208"/>
      <c r="BW71" s="208"/>
      <c r="BX71" s="208"/>
    </row>
    <row r="72" spans="1:108" ht="11.25" customHeight="1">
      <c r="D72" s="41"/>
      <c r="AC72" s="27"/>
      <c r="AD72" s="27"/>
      <c r="AE72" s="27"/>
      <c r="AW72" s="207"/>
      <c r="AX72" s="207"/>
      <c r="AY72" s="207"/>
      <c r="AZ72" s="207"/>
      <c r="BA72" s="207"/>
      <c r="BB72" s="207"/>
      <c r="BC72" s="207"/>
      <c r="BD72" s="207"/>
      <c r="BH72" s="18"/>
      <c r="BI72" s="18"/>
      <c r="BJ72" s="169"/>
      <c r="BK72" s="169"/>
      <c r="BL72" s="169"/>
      <c r="BM72" s="169"/>
      <c r="BN72" s="169"/>
      <c r="BO72" s="208"/>
      <c r="BP72" s="208"/>
      <c r="BQ72" s="208"/>
      <c r="BR72" s="208"/>
      <c r="BS72" s="208"/>
      <c r="BT72" s="208"/>
      <c r="BU72" s="208"/>
      <c r="BV72" s="208"/>
      <c r="BW72" s="208"/>
      <c r="BX72" s="208"/>
      <c r="BY72" s="169"/>
      <c r="BZ72" s="169"/>
      <c r="CA72" s="169"/>
      <c r="CB72" s="169"/>
    </row>
    <row r="73" spans="1:108" ht="11.25" customHeight="1">
      <c r="D73" s="41"/>
      <c r="AW73" s="207"/>
      <c r="AX73" s="207"/>
      <c r="AY73" s="207"/>
      <c r="AZ73" s="207"/>
      <c r="BA73" s="207"/>
      <c r="BB73" s="207"/>
      <c r="BC73" s="207"/>
      <c r="BD73" s="207"/>
      <c r="BH73" s="18"/>
      <c r="BI73" s="18"/>
      <c r="BJ73" s="169"/>
      <c r="BK73" s="169"/>
      <c r="BL73" s="169" t="s">
        <v>19</v>
      </c>
      <c r="BM73" s="169" t="s">
        <v>35</v>
      </c>
      <c r="BN73" s="169" t="s">
        <v>20</v>
      </c>
      <c r="BO73" s="208" t="s">
        <v>46</v>
      </c>
      <c r="BP73" s="208"/>
      <c r="BQ73" s="208"/>
      <c r="BR73" s="208"/>
      <c r="BS73" s="208"/>
      <c r="BT73" s="208"/>
      <c r="BU73" s="208"/>
      <c r="BV73" s="208"/>
      <c r="BW73" s="208"/>
      <c r="BX73" s="208"/>
      <c r="BY73" s="169"/>
      <c r="BZ73" s="169"/>
      <c r="CA73" s="169"/>
      <c r="CB73" s="169"/>
    </row>
    <row r="74" spans="1:108" ht="11.25" customHeight="1">
      <c r="D74" s="41"/>
      <c r="AW74" s="207"/>
      <c r="AX74" s="207"/>
      <c r="AY74" s="207"/>
      <c r="AZ74" s="207"/>
      <c r="BA74" s="207"/>
      <c r="BB74" s="207"/>
      <c r="BC74" s="207"/>
      <c r="BD74" s="207"/>
      <c r="BH74" s="18"/>
      <c r="BI74" s="18"/>
      <c r="BJ74" s="169"/>
      <c r="BK74" s="169"/>
      <c r="BL74" s="169"/>
      <c r="BM74" s="169"/>
      <c r="BN74" s="169"/>
      <c r="BO74" s="209"/>
      <c r="BP74" s="210"/>
      <c r="BQ74" s="208"/>
      <c r="BR74" s="208"/>
      <c r="BS74" s="208"/>
      <c r="BT74" s="208"/>
      <c r="BU74" s="208"/>
      <c r="BV74" s="208"/>
      <c r="BW74" s="208"/>
      <c r="BX74" s="208"/>
      <c r="BY74" s="169"/>
      <c r="BZ74" s="169"/>
      <c r="CA74" s="169"/>
      <c r="CB74" s="169"/>
    </row>
    <row r="75" spans="1:108" ht="11.25" customHeight="1">
      <c r="D75" s="41"/>
      <c r="W75" s="283" t="s">
        <v>66</v>
      </c>
      <c r="X75" s="283"/>
      <c r="Y75" s="283"/>
      <c r="Z75" s="283" t="str">
        <f>VLOOKUP(W75,RéfN2,3)</f>
        <v>Politique</v>
      </c>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4" t="str">
        <f ca="1">BO75</f>
        <v>-</v>
      </c>
      <c r="AX75" s="285"/>
      <c r="AY75" s="285"/>
      <c r="AZ75" s="285"/>
      <c r="BA75" s="285"/>
      <c r="BB75" s="285"/>
      <c r="BC75" s="285"/>
      <c r="BD75" s="285"/>
      <c r="BH75" s="54"/>
      <c r="BI75" s="54"/>
      <c r="BJ75" s="169"/>
      <c r="BK75" s="169"/>
      <c r="BL75" s="217">
        <v>1</v>
      </c>
      <c r="BM75" s="217">
        <v>0.66</v>
      </c>
      <c r="BN75" s="217">
        <v>0.33</v>
      </c>
      <c r="BO75" s="209" t="str">
        <f ca="1">Scores!G8</f>
        <v>-</v>
      </c>
      <c r="BP75" s="211" t="str">
        <f t="shared" ref="BP75:BP81" si="0">VLOOKUP(BQ75,RéfN2,3,FALSE)</f>
        <v>Politique</v>
      </c>
      <c r="BQ75" s="208" t="s">
        <v>66</v>
      </c>
      <c r="BR75" s="208"/>
      <c r="BS75" s="208"/>
      <c r="BT75" s="208"/>
      <c r="BU75" s="208"/>
      <c r="BV75" s="208"/>
      <c r="BW75" s="208"/>
      <c r="BX75" s="208"/>
      <c r="BY75" s="169"/>
      <c r="BZ75" s="169"/>
      <c r="CA75" s="169"/>
      <c r="CB75" s="169"/>
    </row>
    <row r="76" spans="1:108" ht="11.25" customHeight="1">
      <c r="D76" s="41"/>
      <c r="W76" s="283"/>
      <c r="X76" s="283"/>
      <c r="Y76" s="283"/>
      <c r="Z76" s="283"/>
      <c r="AA76" s="283"/>
      <c r="AB76" s="283"/>
      <c r="AC76" s="283"/>
      <c r="AD76" s="283"/>
      <c r="AE76" s="283"/>
      <c r="AF76" s="283"/>
      <c r="AG76" s="283"/>
      <c r="AH76" s="283"/>
      <c r="AI76" s="283"/>
      <c r="AJ76" s="283"/>
      <c r="AK76" s="283"/>
      <c r="AL76" s="283"/>
      <c r="AM76" s="283"/>
      <c r="AN76" s="283"/>
      <c r="AO76" s="283"/>
      <c r="AP76" s="283"/>
      <c r="AQ76" s="283"/>
      <c r="AR76" s="283"/>
      <c r="AS76" s="283"/>
      <c r="AT76" s="283"/>
      <c r="AU76" s="283"/>
      <c r="AV76" s="283"/>
      <c r="AW76" s="285"/>
      <c r="AX76" s="285"/>
      <c r="AY76" s="285"/>
      <c r="AZ76" s="285"/>
      <c r="BA76" s="285"/>
      <c r="BB76" s="285"/>
      <c r="BC76" s="285"/>
      <c r="BD76" s="285"/>
      <c r="BH76" s="54"/>
      <c r="BI76" s="54"/>
      <c r="BJ76" s="169"/>
      <c r="BK76" s="169"/>
      <c r="BL76" s="217">
        <v>1</v>
      </c>
      <c r="BM76" s="217">
        <v>0.66</v>
      </c>
      <c r="BN76" s="217">
        <v>0.33</v>
      </c>
      <c r="BO76" s="209" t="str">
        <f ca="1">Scores!G11</f>
        <v>-</v>
      </c>
      <c r="BP76" s="211" t="str">
        <f t="shared" si="0"/>
        <v>Pilotage</v>
      </c>
      <c r="BQ76" s="208" t="s">
        <v>67</v>
      </c>
      <c r="BR76" s="208"/>
      <c r="BS76" s="208"/>
      <c r="BT76" s="208"/>
      <c r="BU76" s="208"/>
      <c r="BV76" s="208"/>
      <c r="BW76" s="208"/>
      <c r="BX76" s="208"/>
      <c r="BY76" s="208"/>
      <c r="BZ76" s="208"/>
      <c r="CA76" s="208"/>
      <c r="CB76" s="208"/>
      <c r="CC76" s="118"/>
      <c r="CD76" s="179"/>
      <c r="CE76" s="179"/>
      <c r="CF76" s="179"/>
      <c r="CG76" s="179"/>
      <c r="CH76" s="179"/>
      <c r="CI76" s="179"/>
      <c r="CJ76" s="179"/>
      <c r="CK76" s="179"/>
      <c r="CL76" s="179"/>
    </row>
    <row r="77" spans="1:108" ht="11.25" customHeight="1">
      <c r="D77" s="41"/>
      <c r="W77" s="283" t="s">
        <v>67</v>
      </c>
      <c r="X77" s="283"/>
      <c r="Y77" s="283"/>
      <c r="Z77" s="283" t="str">
        <f>VLOOKUP(W77,RéfN2,3)</f>
        <v>Pilotage</v>
      </c>
      <c r="AA77" s="283"/>
      <c r="AB77" s="283"/>
      <c r="AC77" s="283"/>
      <c r="AD77" s="283"/>
      <c r="AE77" s="283"/>
      <c r="AF77" s="283"/>
      <c r="AG77" s="283"/>
      <c r="AH77" s="283"/>
      <c r="AI77" s="283"/>
      <c r="AJ77" s="283"/>
      <c r="AK77" s="283"/>
      <c r="AL77" s="283"/>
      <c r="AM77" s="283"/>
      <c r="AN77" s="283"/>
      <c r="AO77" s="283"/>
      <c r="AP77" s="283"/>
      <c r="AQ77" s="283"/>
      <c r="AR77" s="283"/>
      <c r="AS77" s="283"/>
      <c r="AT77" s="283"/>
      <c r="AU77" s="283"/>
      <c r="AV77" s="283"/>
      <c r="AW77" s="284" t="str">
        <f ca="1">BO76</f>
        <v>-</v>
      </c>
      <c r="AX77" s="285"/>
      <c r="AY77" s="285"/>
      <c r="AZ77" s="285"/>
      <c r="BA77" s="285"/>
      <c r="BB77" s="285"/>
      <c r="BC77" s="285"/>
      <c r="BD77" s="285"/>
      <c r="BH77" s="54"/>
      <c r="BI77" s="54"/>
      <c r="BJ77" s="169"/>
      <c r="BK77" s="169"/>
      <c r="BL77" s="217">
        <v>1</v>
      </c>
      <c r="BM77" s="217">
        <v>0.66</v>
      </c>
      <c r="BN77" s="217">
        <v>0.33</v>
      </c>
      <c r="BO77" s="209" t="str">
        <f ca="1">Scores!G16</f>
        <v>-</v>
      </c>
      <c r="BP77" s="211" t="str">
        <f t="shared" si="0"/>
        <v>Système documentaire</v>
      </c>
      <c r="BQ77" s="208" t="s">
        <v>68</v>
      </c>
      <c r="BR77" s="208"/>
      <c r="BS77" s="208"/>
      <c r="BT77" s="208"/>
      <c r="BU77" s="208"/>
      <c r="BV77" s="208"/>
      <c r="BW77" s="208"/>
      <c r="BX77" s="208"/>
      <c r="BY77" s="208"/>
      <c r="BZ77" s="208"/>
      <c r="CA77" s="208"/>
      <c r="CB77" s="208"/>
      <c r="CC77" s="118"/>
      <c r="CD77" s="179"/>
      <c r="CE77" s="179"/>
      <c r="CF77" s="179"/>
      <c r="CG77" s="179"/>
      <c r="CH77" s="179"/>
      <c r="CI77" s="179"/>
      <c r="CJ77" s="179"/>
      <c r="CK77" s="179"/>
      <c r="CL77" s="179"/>
    </row>
    <row r="78" spans="1:108" ht="11.25" customHeight="1">
      <c r="D78" s="41"/>
      <c r="N78" s="13"/>
      <c r="W78" s="283"/>
      <c r="X78" s="283"/>
      <c r="Y78" s="283"/>
      <c r="Z78" s="283"/>
      <c r="AA78" s="283"/>
      <c r="AB78" s="283"/>
      <c r="AC78" s="283"/>
      <c r="AD78" s="283"/>
      <c r="AE78" s="283"/>
      <c r="AF78" s="283"/>
      <c r="AG78" s="283"/>
      <c r="AH78" s="283"/>
      <c r="AI78" s="283"/>
      <c r="AJ78" s="283"/>
      <c r="AK78" s="283"/>
      <c r="AL78" s="283"/>
      <c r="AM78" s="283"/>
      <c r="AN78" s="283"/>
      <c r="AO78" s="283"/>
      <c r="AP78" s="283"/>
      <c r="AQ78" s="283"/>
      <c r="AR78" s="283"/>
      <c r="AS78" s="283"/>
      <c r="AT78" s="283"/>
      <c r="AU78" s="283"/>
      <c r="AV78" s="283"/>
      <c r="AW78" s="285"/>
      <c r="AX78" s="285"/>
      <c r="AY78" s="285"/>
      <c r="AZ78" s="285"/>
      <c r="BA78" s="285"/>
      <c r="BB78" s="285"/>
      <c r="BC78" s="285"/>
      <c r="BD78" s="285"/>
      <c r="BH78" s="54"/>
      <c r="BI78" s="54"/>
      <c r="BJ78" s="169"/>
      <c r="BK78" s="169"/>
      <c r="BL78" s="217">
        <v>1</v>
      </c>
      <c r="BM78" s="217">
        <v>0.66</v>
      </c>
      <c r="BN78" s="217">
        <v>0.33</v>
      </c>
      <c r="BO78" s="209" t="str">
        <f ca="1">Scores!G18</f>
        <v>-</v>
      </c>
      <c r="BP78" s="211" t="str">
        <f t="shared" si="0"/>
        <v>Formation / Information</v>
      </c>
      <c r="BQ78" s="208" t="s">
        <v>69</v>
      </c>
      <c r="BR78" s="208"/>
      <c r="BS78" s="208"/>
      <c r="BT78" s="208"/>
      <c r="BU78" s="208"/>
      <c r="BV78" s="208"/>
      <c r="BW78" s="208"/>
      <c r="BX78" s="208"/>
      <c r="BY78" s="208"/>
      <c r="BZ78" s="208"/>
      <c r="CA78" s="208"/>
      <c r="CB78" s="208"/>
      <c r="CC78" s="118"/>
      <c r="CD78" s="179"/>
      <c r="CE78" s="179"/>
      <c r="CF78" s="179"/>
      <c r="CG78" s="179"/>
      <c r="CH78" s="179"/>
      <c r="CI78" s="179"/>
      <c r="CJ78" s="179"/>
      <c r="CK78" s="179"/>
      <c r="CL78" s="179"/>
    </row>
    <row r="79" spans="1:108" ht="11.25" customHeight="1">
      <c r="D79" s="41"/>
      <c r="W79" s="283" t="s">
        <v>68</v>
      </c>
      <c r="X79" s="283"/>
      <c r="Y79" s="283"/>
      <c r="Z79" s="283" t="str">
        <f>VLOOKUP(W79,RéfN2,3)</f>
        <v>Système documentaire</v>
      </c>
      <c r="AA79" s="283"/>
      <c r="AB79" s="283"/>
      <c r="AC79" s="283"/>
      <c r="AD79" s="283"/>
      <c r="AE79" s="283"/>
      <c r="AF79" s="283"/>
      <c r="AG79" s="283"/>
      <c r="AH79" s="283"/>
      <c r="AI79" s="283"/>
      <c r="AJ79" s="283"/>
      <c r="AK79" s="283"/>
      <c r="AL79" s="283"/>
      <c r="AM79" s="283"/>
      <c r="AN79" s="283"/>
      <c r="AO79" s="283"/>
      <c r="AP79" s="283"/>
      <c r="AQ79" s="283"/>
      <c r="AR79" s="283"/>
      <c r="AS79" s="283"/>
      <c r="AT79" s="283"/>
      <c r="AU79" s="283"/>
      <c r="AV79" s="283"/>
      <c r="AW79" s="284" t="str">
        <f ca="1">BO77</f>
        <v>-</v>
      </c>
      <c r="AX79" s="285"/>
      <c r="AY79" s="285"/>
      <c r="AZ79" s="285"/>
      <c r="BA79" s="285"/>
      <c r="BB79" s="285"/>
      <c r="BC79" s="285"/>
      <c r="BD79" s="285"/>
      <c r="BH79" s="54"/>
      <c r="BI79" s="54"/>
      <c r="BJ79" s="169"/>
      <c r="BK79" s="169"/>
      <c r="BL79" s="217">
        <v>1</v>
      </c>
      <c r="BM79" s="217">
        <v>0.66</v>
      </c>
      <c r="BN79" s="217">
        <v>0.33</v>
      </c>
      <c r="BO79" s="209" t="str">
        <f ca="1">Scores!G20</f>
        <v>-</v>
      </c>
      <c r="BP79" s="211" t="str">
        <f t="shared" si="0"/>
        <v>Evaluation</v>
      </c>
      <c r="BQ79" s="208" t="s">
        <v>70</v>
      </c>
      <c r="BR79" s="208"/>
      <c r="BS79" s="208"/>
      <c r="BT79" s="208"/>
      <c r="BU79" s="208"/>
      <c r="BV79" s="208"/>
      <c r="BW79" s="208"/>
      <c r="BX79" s="208"/>
      <c r="BY79" s="208"/>
      <c r="BZ79" s="208"/>
      <c r="CA79" s="208"/>
      <c r="CB79" s="208"/>
      <c r="CC79" s="118"/>
      <c r="CD79" s="179"/>
      <c r="CE79" s="179"/>
      <c r="CF79" s="179"/>
      <c r="CG79" s="179"/>
      <c r="CH79" s="179"/>
      <c r="CI79" s="179"/>
      <c r="CJ79" s="179"/>
      <c r="CK79" s="179"/>
      <c r="CL79" s="179"/>
    </row>
    <row r="80" spans="1:108" ht="11.25" customHeight="1">
      <c r="D80" s="41"/>
      <c r="W80" s="283"/>
      <c r="X80" s="283"/>
      <c r="Y80" s="283"/>
      <c r="Z80" s="283"/>
      <c r="AA80" s="283"/>
      <c r="AB80" s="283"/>
      <c r="AC80" s="283"/>
      <c r="AD80" s="283"/>
      <c r="AE80" s="283"/>
      <c r="AF80" s="283"/>
      <c r="AG80" s="283"/>
      <c r="AH80" s="283"/>
      <c r="AI80" s="283"/>
      <c r="AJ80" s="283"/>
      <c r="AK80" s="283"/>
      <c r="AL80" s="283"/>
      <c r="AM80" s="283"/>
      <c r="AN80" s="283"/>
      <c r="AO80" s="283"/>
      <c r="AP80" s="283"/>
      <c r="AQ80" s="283"/>
      <c r="AR80" s="283"/>
      <c r="AS80" s="283"/>
      <c r="AT80" s="283"/>
      <c r="AU80" s="283"/>
      <c r="AV80" s="283"/>
      <c r="AW80" s="285"/>
      <c r="AX80" s="285"/>
      <c r="AY80" s="285"/>
      <c r="AZ80" s="285"/>
      <c r="BA80" s="285"/>
      <c r="BB80" s="285"/>
      <c r="BC80" s="285"/>
      <c r="BD80" s="285"/>
      <c r="BH80" s="54"/>
      <c r="BI80" s="54"/>
      <c r="BJ80" s="169"/>
      <c r="BK80" s="169"/>
      <c r="BL80" s="217">
        <v>1</v>
      </c>
      <c r="BM80" s="217">
        <v>0.66</v>
      </c>
      <c r="BN80" s="217">
        <v>0.33</v>
      </c>
      <c r="BO80" s="209" t="str">
        <f ca="1">Scores!G24</f>
        <v>-</v>
      </c>
      <c r="BP80" s="211" t="str">
        <f t="shared" si="0"/>
        <v>Entrée &amp; prescription</v>
      </c>
      <c r="BQ80" s="208" t="s">
        <v>71</v>
      </c>
      <c r="BR80" s="208"/>
      <c r="BS80" s="208"/>
      <c r="BT80" s="208"/>
      <c r="BU80" s="208"/>
      <c r="BV80" s="208"/>
      <c r="BW80" s="208"/>
      <c r="BX80" s="208"/>
      <c r="BY80" s="208"/>
      <c r="BZ80" s="208"/>
      <c r="CA80" s="208"/>
      <c r="CB80" s="208"/>
      <c r="CC80" s="118"/>
      <c r="CD80" s="179"/>
      <c r="CE80" s="179"/>
      <c r="CF80" s="179"/>
      <c r="CG80" s="179"/>
      <c r="CH80" s="179"/>
      <c r="CI80" s="179"/>
      <c r="CJ80" s="179"/>
      <c r="CK80" s="179"/>
      <c r="CL80" s="179"/>
    </row>
    <row r="81" spans="2:90" ht="11.25" customHeight="1">
      <c r="D81" s="41"/>
      <c r="W81" s="283" t="s">
        <v>69</v>
      </c>
      <c r="X81" s="283"/>
      <c r="Y81" s="283"/>
      <c r="Z81" s="283" t="str">
        <f>VLOOKUP(W81,RéfN2,3)</f>
        <v>Formation / Information</v>
      </c>
      <c r="AA81" s="283"/>
      <c r="AB81" s="283"/>
      <c r="AC81" s="283"/>
      <c r="AD81" s="283"/>
      <c r="AE81" s="283"/>
      <c r="AF81" s="283"/>
      <c r="AG81" s="283"/>
      <c r="AH81" s="283"/>
      <c r="AI81" s="283"/>
      <c r="AJ81" s="283"/>
      <c r="AK81" s="283"/>
      <c r="AL81" s="283"/>
      <c r="AM81" s="283"/>
      <c r="AN81" s="283"/>
      <c r="AO81" s="283"/>
      <c r="AP81" s="283"/>
      <c r="AQ81" s="283"/>
      <c r="AR81" s="283"/>
      <c r="AS81" s="283"/>
      <c r="AT81" s="283"/>
      <c r="AU81" s="283"/>
      <c r="AV81" s="283"/>
      <c r="AW81" s="284" t="str">
        <f ca="1">BO78</f>
        <v>-</v>
      </c>
      <c r="AX81" s="285"/>
      <c r="AY81" s="285"/>
      <c r="AZ81" s="285"/>
      <c r="BA81" s="285"/>
      <c r="BB81" s="285"/>
      <c r="BC81" s="285"/>
      <c r="BD81" s="285"/>
      <c r="BH81" s="54"/>
      <c r="BI81" s="54"/>
      <c r="BJ81" s="169"/>
      <c r="BK81" s="169"/>
      <c r="BL81" s="217">
        <v>1</v>
      </c>
      <c r="BM81" s="217">
        <v>0.66</v>
      </c>
      <c r="BN81" s="217">
        <v>0.33</v>
      </c>
      <c r="BO81" s="209" t="str">
        <f ca="1">Scores!G27</f>
        <v>-</v>
      </c>
      <c r="BP81" s="211" t="str">
        <f t="shared" si="0"/>
        <v>Dispensation</v>
      </c>
      <c r="BQ81" s="208" t="s">
        <v>72</v>
      </c>
      <c r="BR81" s="208"/>
      <c r="BS81" s="208"/>
      <c r="BT81" s="208"/>
      <c r="BU81" s="208"/>
      <c r="BV81" s="208"/>
      <c r="BW81" s="208"/>
      <c r="BX81" s="208"/>
      <c r="BY81" s="208"/>
      <c r="BZ81" s="208"/>
      <c r="CA81" s="208"/>
      <c r="CB81" s="208"/>
      <c r="CC81" s="118"/>
      <c r="CD81" s="179"/>
      <c r="CE81" s="179"/>
      <c r="CF81" s="179"/>
      <c r="CG81" s="179"/>
      <c r="CH81" s="179"/>
      <c r="CI81" s="179"/>
      <c r="CJ81" s="179"/>
      <c r="CK81" s="179"/>
      <c r="CL81" s="179"/>
    </row>
    <row r="82" spans="2:90" ht="11.25" customHeight="1">
      <c r="D82" s="41"/>
      <c r="W82" s="283"/>
      <c r="X82" s="283"/>
      <c r="Y82" s="283"/>
      <c r="Z82" s="283"/>
      <c r="AA82" s="283"/>
      <c r="AB82" s="283"/>
      <c r="AC82" s="283"/>
      <c r="AD82" s="283"/>
      <c r="AE82" s="283"/>
      <c r="AF82" s="283"/>
      <c r="AG82" s="283"/>
      <c r="AH82" s="283"/>
      <c r="AI82" s="283"/>
      <c r="AJ82" s="283"/>
      <c r="AK82" s="283"/>
      <c r="AL82" s="283"/>
      <c r="AM82" s="283"/>
      <c r="AN82" s="283"/>
      <c r="AO82" s="283"/>
      <c r="AP82" s="283"/>
      <c r="AQ82" s="283"/>
      <c r="AR82" s="283"/>
      <c r="AS82" s="283"/>
      <c r="AT82" s="283"/>
      <c r="AU82" s="283"/>
      <c r="AV82" s="283"/>
      <c r="AW82" s="285"/>
      <c r="AX82" s="285"/>
      <c r="AY82" s="285"/>
      <c r="AZ82" s="285"/>
      <c r="BA82" s="285"/>
      <c r="BB82" s="285"/>
      <c r="BC82" s="285"/>
      <c r="BD82" s="285"/>
      <c r="BH82" s="54"/>
      <c r="BI82" s="54"/>
      <c r="BJ82" s="169"/>
      <c r="BK82" s="169"/>
      <c r="BL82" s="217">
        <v>1</v>
      </c>
      <c r="BM82" s="217">
        <v>0.66</v>
      </c>
      <c r="BN82" s="217">
        <v>0.33</v>
      </c>
      <c r="BO82" s="209" t="str">
        <f ca="1">Scores!G30</f>
        <v>-</v>
      </c>
      <c r="BP82" s="211" t="str">
        <f t="shared" ref="BP82:BP83" si="1">VLOOKUP(BQ82,RéfN2,3,FALSE)</f>
        <v>Administration</v>
      </c>
      <c r="BQ82" s="208" t="s">
        <v>196</v>
      </c>
      <c r="BR82" s="208"/>
      <c r="BS82" s="208"/>
      <c r="BT82" s="208"/>
      <c r="BU82" s="208"/>
      <c r="BV82" s="208"/>
      <c r="BW82" s="208"/>
      <c r="BX82" s="208"/>
      <c r="BY82" s="208"/>
      <c r="BZ82" s="208"/>
      <c r="CA82" s="208"/>
      <c r="CB82" s="208"/>
      <c r="CC82" s="118"/>
      <c r="CD82" s="179"/>
      <c r="CE82" s="179"/>
      <c r="CF82" s="179"/>
      <c r="CG82" s="179"/>
      <c r="CH82" s="179"/>
      <c r="CI82" s="179"/>
      <c r="CJ82" s="179"/>
      <c r="CK82" s="179"/>
      <c r="CL82" s="179"/>
    </row>
    <row r="83" spans="2:90" ht="11.25" customHeight="1">
      <c r="D83" s="41"/>
      <c r="W83" s="283" t="s">
        <v>70</v>
      </c>
      <c r="X83" s="283"/>
      <c r="Y83" s="283"/>
      <c r="Z83" s="283" t="str">
        <f>VLOOKUP(W83,RéfN2,3)</f>
        <v>Evaluation</v>
      </c>
      <c r="AA83" s="283"/>
      <c r="AB83" s="283"/>
      <c r="AC83" s="283"/>
      <c r="AD83" s="283"/>
      <c r="AE83" s="283"/>
      <c r="AF83" s="283"/>
      <c r="AG83" s="283"/>
      <c r="AH83" s="283"/>
      <c r="AI83" s="283"/>
      <c r="AJ83" s="283"/>
      <c r="AK83" s="283"/>
      <c r="AL83" s="283"/>
      <c r="AM83" s="283"/>
      <c r="AN83" s="283"/>
      <c r="AO83" s="283"/>
      <c r="AP83" s="283"/>
      <c r="AQ83" s="283"/>
      <c r="AR83" s="283"/>
      <c r="AS83" s="283"/>
      <c r="AT83" s="283"/>
      <c r="AU83" s="283"/>
      <c r="AV83" s="283"/>
      <c r="AW83" s="284" t="str">
        <f ca="1">BO79</f>
        <v>-</v>
      </c>
      <c r="AX83" s="285"/>
      <c r="AY83" s="285"/>
      <c r="AZ83" s="285"/>
      <c r="BA83" s="285"/>
      <c r="BB83" s="285"/>
      <c r="BC83" s="285"/>
      <c r="BD83" s="285"/>
      <c r="BH83" s="54"/>
      <c r="BI83" s="54"/>
      <c r="BJ83" s="169"/>
      <c r="BK83" s="169"/>
      <c r="BL83" s="217">
        <v>1</v>
      </c>
      <c r="BM83" s="217">
        <v>0.66</v>
      </c>
      <c r="BN83" s="217">
        <v>0.33</v>
      </c>
      <c r="BO83" s="209" t="str">
        <f ca="1">Scores!G33</f>
        <v>-</v>
      </c>
      <c r="BP83" s="211" t="str">
        <f t="shared" si="1"/>
        <v>Stockage</v>
      </c>
      <c r="BQ83" s="208" t="s">
        <v>197</v>
      </c>
      <c r="BR83" s="208"/>
      <c r="BS83" s="208"/>
      <c r="BT83" s="208"/>
      <c r="BU83" s="208"/>
      <c r="BV83" s="208"/>
      <c r="BW83" s="208"/>
      <c r="BX83" s="208"/>
      <c r="BY83" s="208"/>
      <c r="BZ83" s="208"/>
      <c r="CA83" s="208"/>
      <c r="CB83" s="208"/>
      <c r="CC83" s="118"/>
      <c r="CD83" s="179"/>
      <c r="CE83" s="179"/>
      <c r="CF83" s="179"/>
      <c r="CG83" s="179"/>
      <c r="CH83" s="179"/>
      <c r="CI83" s="179"/>
      <c r="CJ83" s="179"/>
      <c r="CK83" s="179"/>
      <c r="CL83" s="179"/>
    </row>
    <row r="84" spans="2:90" ht="11.25" customHeight="1">
      <c r="D84" s="41"/>
      <c r="W84" s="283"/>
      <c r="X84" s="283"/>
      <c r="Y84" s="283"/>
      <c r="Z84" s="283"/>
      <c r="AA84" s="283"/>
      <c r="AB84" s="283"/>
      <c r="AC84" s="283"/>
      <c r="AD84" s="283"/>
      <c r="AE84" s="283"/>
      <c r="AF84" s="283"/>
      <c r="AG84" s="283"/>
      <c r="AH84" s="283"/>
      <c r="AI84" s="283"/>
      <c r="AJ84" s="283"/>
      <c r="AK84" s="283"/>
      <c r="AL84" s="283"/>
      <c r="AM84" s="283"/>
      <c r="AN84" s="283"/>
      <c r="AO84" s="283"/>
      <c r="AP84" s="283"/>
      <c r="AQ84" s="283"/>
      <c r="AR84" s="283"/>
      <c r="AS84" s="283"/>
      <c r="AT84" s="283"/>
      <c r="AU84" s="283"/>
      <c r="AV84" s="283"/>
      <c r="AW84" s="285"/>
      <c r="AX84" s="285"/>
      <c r="AY84" s="285"/>
      <c r="AZ84" s="285"/>
      <c r="BA84" s="285"/>
      <c r="BB84" s="285"/>
      <c r="BC84" s="285"/>
      <c r="BD84" s="285"/>
      <c r="BH84" s="54"/>
      <c r="BI84" s="54"/>
      <c r="BJ84" s="169"/>
      <c r="BK84" s="169"/>
      <c r="BL84" s="169"/>
      <c r="BM84" s="169"/>
      <c r="BN84" s="169"/>
      <c r="BO84" s="208"/>
      <c r="BP84" s="208"/>
      <c r="BQ84" s="208"/>
      <c r="BR84" s="208"/>
      <c r="BS84" s="208"/>
      <c r="BT84" s="208"/>
      <c r="BU84" s="208"/>
      <c r="BV84" s="208"/>
      <c r="BW84" s="208"/>
      <c r="BX84" s="208"/>
      <c r="BY84" s="208"/>
      <c r="BZ84" s="208"/>
      <c r="CA84" s="208"/>
      <c r="CB84" s="208"/>
      <c r="CC84" s="118"/>
      <c r="CD84" s="179"/>
      <c r="CE84" s="179"/>
      <c r="CF84" s="179"/>
      <c r="CG84" s="179"/>
      <c r="CH84" s="179"/>
      <c r="CI84" s="179"/>
      <c r="CJ84" s="179"/>
      <c r="CK84" s="179"/>
      <c r="CL84" s="179"/>
    </row>
    <row r="85" spans="2:90" ht="11.25" customHeight="1">
      <c r="D85" s="41"/>
      <c r="W85" s="283" t="s">
        <v>71</v>
      </c>
      <c r="X85" s="283"/>
      <c r="Y85" s="283"/>
      <c r="Z85" s="283" t="str">
        <f>VLOOKUP(W85,RéfN2,3)</f>
        <v>Entrée &amp; prescription</v>
      </c>
      <c r="AA85" s="283"/>
      <c r="AB85" s="283"/>
      <c r="AC85" s="283"/>
      <c r="AD85" s="283"/>
      <c r="AE85" s="283"/>
      <c r="AF85" s="283"/>
      <c r="AG85" s="283"/>
      <c r="AH85" s="283"/>
      <c r="AI85" s="283"/>
      <c r="AJ85" s="283"/>
      <c r="AK85" s="283"/>
      <c r="AL85" s="283"/>
      <c r="AM85" s="283"/>
      <c r="AN85" s="283"/>
      <c r="AO85" s="283"/>
      <c r="AP85" s="283"/>
      <c r="AQ85" s="283"/>
      <c r="AR85" s="283"/>
      <c r="AS85" s="283"/>
      <c r="AT85" s="283"/>
      <c r="AU85" s="283"/>
      <c r="AV85" s="283"/>
      <c r="AW85" s="284" t="str">
        <f ca="1">BO80</f>
        <v>-</v>
      </c>
      <c r="AX85" s="285"/>
      <c r="AY85" s="285"/>
      <c r="AZ85" s="285"/>
      <c r="BA85" s="285"/>
      <c r="BB85" s="285"/>
      <c r="BC85" s="285"/>
      <c r="BD85" s="285"/>
      <c r="BJ85" s="169"/>
      <c r="BK85" s="169"/>
      <c r="BL85" s="169"/>
      <c r="BM85" s="169"/>
      <c r="BN85" s="169"/>
      <c r="BO85" s="169"/>
      <c r="BP85" s="169"/>
      <c r="BQ85" s="169"/>
      <c r="BR85" s="169"/>
      <c r="BS85" s="169"/>
      <c r="BT85" s="208"/>
      <c r="BU85" s="208"/>
      <c r="BV85" s="208"/>
      <c r="BW85" s="208"/>
      <c r="BX85" s="208"/>
      <c r="BY85" s="208"/>
      <c r="BZ85" s="208"/>
      <c r="CA85" s="208"/>
      <c r="CB85" s="208"/>
      <c r="CC85" s="118"/>
      <c r="CD85" s="179"/>
      <c r="CE85" s="179"/>
      <c r="CF85" s="179"/>
      <c r="CG85" s="179"/>
      <c r="CH85" s="179"/>
      <c r="CI85" s="179"/>
      <c r="CJ85" s="179"/>
      <c r="CK85" s="179"/>
      <c r="CL85" s="179"/>
    </row>
    <row r="86" spans="2:90" ht="11.25" customHeight="1">
      <c r="D86" s="41"/>
      <c r="W86" s="283"/>
      <c r="X86" s="283"/>
      <c r="Y86" s="283"/>
      <c r="Z86" s="283"/>
      <c r="AA86" s="283"/>
      <c r="AB86" s="283"/>
      <c r="AC86" s="283"/>
      <c r="AD86" s="283"/>
      <c r="AE86" s="283"/>
      <c r="AF86" s="283"/>
      <c r="AG86" s="283"/>
      <c r="AH86" s="283"/>
      <c r="AI86" s="283"/>
      <c r="AJ86" s="283"/>
      <c r="AK86" s="283"/>
      <c r="AL86" s="283"/>
      <c r="AM86" s="283"/>
      <c r="AN86" s="283"/>
      <c r="AO86" s="283"/>
      <c r="AP86" s="283"/>
      <c r="AQ86" s="283"/>
      <c r="AR86" s="283"/>
      <c r="AS86" s="283"/>
      <c r="AT86" s="283"/>
      <c r="AU86" s="283"/>
      <c r="AV86" s="283"/>
      <c r="AW86" s="285"/>
      <c r="AX86" s="285"/>
      <c r="AY86" s="285"/>
      <c r="AZ86" s="285"/>
      <c r="BA86" s="285"/>
      <c r="BB86" s="285"/>
      <c r="BC86" s="285"/>
      <c r="BD86" s="285"/>
      <c r="BK86" s="169"/>
      <c r="BL86" s="18"/>
      <c r="BM86" s="18"/>
      <c r="BN86" s="18"/>
      <c r="BO86" s="18"/>
      <c r="BP86" s="18"/>
      <c r="BQ86" s="18"/>
      <c r="BR86" s="18"/>
      <c r="BS86" s="18"/>
      <c r="BT86" s="18"/>
      <c r="BU86" s="18"/>
      <c r="BV86" s="18"/>
      <c r="BW86" s="18"/>
      <c r="BX86" s="18"/>
      <c r="BY86" s="18"/>
      <c r="BZ86" s="18"/>
      <c r="CA86" s="18"/>
      <c r="CB86" s="18"/>
      <c r="CC86" s="18"/>
      <c r="CG86" s="6"/>
      <c r="CH86" s="6"/>
      <c r="CI86" s="6"/>
    </row>
    <row r="87" spans="2:90" ht="11.25" customHeight="1">
      <c r="B87" s="10"/>
      <c r="C87" s="10"/>
      <c r="D87" s="41"/>
      <c r="E87" s="10"/>
      <c r="F87" s="10"/>
      <c r="G87" s="10"/>
      <c r="H87" s="10"/>
      <c r="I87" s="10"/>
      <c r="J87" s="10"/>
      <c r="K87" s="10"/>
      <c r="L87" s="10"/>
      <c r="W87" s="283" t="s">
        <v>72</v>
      </c>
      <c r="X87" s="283"/>
      <c r="Y87" s="283"/>
      <c r="Z87" s="283" t="str">
        <f>VLOOKUP(W87,RéfN2,3)</f>
        <v>Dispensation</v>
      </c>
      <c r="AA87" s="283"/>
      <c r="AB87" s="283"/>
      <c r="AC87" s="283"/>
      <c r="AD87" s="283"/>
      <c r="AE87" s="283"/>
      <c r="AF87" s="283"/>
      <c r="AG87" s="283"/>
      <c r="AH87" s="283"/>
      <c r="AI87" s="283"/>
      <c r="AJ87" s="283"/>
      <c r="AK87" s="283"/>
      <c r="AL87" s="283"/>
      <c r="AM87" s="283"/>
      <c r="AN87" s="283"/>
      <c r="AO87" s="283"/>
      <c r="AP87" s="283"/>
      <c r="AQ87" s="283"/>
      <c r="AR87" s="283"/>
      <c r="AS87" s="283"/>
      <c r="AT87" s="283"/>
      <c r="AU87" s="283"/>
      <c r="AV87" s="283"/>
      <c r="AW87" s="284" t="str">
        <f ca="1">BO81</f>
        <v>-</v>
      </c>
      <c r="AX87" s="285"/>
      <c r="AY87" s="285"/>
      <c r="AZ87" s="285"/>
      <c r="BA87" s="285"/>
      <c r="BB87" s="285"/>
      <c r="BC87" s="285"/>
      <c r="BD87" s="285"/>
      <c r="BK87" s="169"/>
      <c r="BL87" s="18"/>
      <c r="BM87" s="18"/>
      <c r="BN87" s="18"/>
      <c r="BO87" s="18"/>
      <c r="BP87" s="18"/>
      <c r="BQ87" s="18"/>
      <c r="BR87" s="18"/>
      <c r="BS87" s="18"/>
      <c r="BT87" s="18"/>
      <c r="BU87" s="18"/>
      <c r="BV87" s="18"/>
      <c r="BW87" s="18"/>
      <c r="BX87" s="18"/>
      <c r="BY87" s="18"/>
      <c r="BZ87" s="18"/>
      <c r="CA87" s="18"/>
      <c r="CB87" s="18"/>
      <c r="CC87" s="18"/>
      <c r="CG87" s="6"/>
      <c r="CH87" s="6"/>
      <c r="CI87" s="6"/>
    </row>
    <row r="88" spans="2:90" ht="11.25" customHeight="1">
      <c r="D88" s="41"/>
      <c r="W88" s="283"/>
      <c r="X88" s="283"/>
      <c r="Y88" s="283"/>
      <c r="Z88" s="283"/>
      <c r="AA88" s="283"/>
      <c r="AB88" s="283"/>
      <c r="AC88" s="283"/>
      <c r="AD88" s="283"/>
      <c r="AE88" s="283"/>
      <c r="AF88" s="283"/>
      <c r="AG88" s="283"/>
      <c r="AH88" s="283"/>
      <c r="AI88" s="283"/>
      <c r="AJ88" s="283"/>
      <c r="AK88" s="283"/>
      <c r="AL88" s="283"/>
      <c r="AM88" s="283"/>
      <c r="AN88" s="283"/>
      <c r="AO88" s="283"/>
      <c r="AP88" s="283"/>
      <c r="AQ88" s="283"/>
      <c r="AR88" s="283"/>
      <c r="AS88" s="283"/>
      <c r="AT88" s="283"/>
      <c r="AU88" s="283"/>
      <c r="AV88" s="283"/>
      <c r="AW88" s="285"/>
      <c r="AX88" s="285"/>
      <c r="AY88" s="285"/>
      <c r="AZ88" s="285"/>
      <c r="BA88" s="285"/>
      <c r="BB88" s="285"/>
      <c r="BC88" s="285"/>
      <c r="BD88" s="285"/>
      <c r="BK88" s="169"/>
      <c r="BL88" s="18"/>
      <c r="BM88" s="18"/>
      <c r="BN88" s="18"/>
      <c r="BO88" s="18"/>
      <c r="BP88" s="18"/>
      <c r="BQ88" s="18"/>
      <c r="BR88" s="18"/>
      <c r="BS88" s="18"/>
      <c r="BT88" s="18"/>
      <c r="BU88" s="18"/>
      <c r="BV88" s="18"/>
      <c r="BW88" s="18"/>
      <c r="BX88" s="18"/>
      <c r="BY88" s="18"/>
      <c r="BZ88" s="18"/>
      <c r="CA88" s="18"/>
      <c r="CB88" s="18"/>
      <c r="CC88" s="18"/>
      <c r="CG88" s="6"/>
      <c r="CH88" s="6"/>
      <c r="CI88" s="6"/>
    </row>
    <row r="89" spans="2:90" ht="11.25" customHeight="1">
      <c r="D89" s="41"/>
      <c r="W89" s="283" t="s">
        <v>196</v>
      </c>
      <c r="X89" s="283"/>
      <c r="Y89" s="283"/>
      <c r="Z89" s="283" t="str">
        <f>VLOOKUP(W89,RéfN2,3)</f>
        <v>Administration</v>
      </c>
      <c r="AA89" s="283"/>
      <c r="AB89" s="283"/>
      <c r="AC89" s="283"/>
      <c r="AD89" s="283"/>
      <c r="AE89" s="283"/>
      <c r="AF89" s="283"/>
      <c r="AG89" s="283"/>
      <c r="AH89" s="283"/>
      <c r="AI89" s="283"/>
      <c r="AJ89" s="283"/>
      <c r="AK89" s="283"/>
      <c r="AL89" s="283"/>
      <c r="AM89" s="283"/>
      <c r="AN89" s="283"/>
      <c r="AO89" s="283"/>
      <c r="AP89" s="283"/>
      <c r="AQ89" s="283"/>
      <c r="AR89" s="283"/>
      <c r="AS89" s="283"/>
      <c r="AT89" s="283"/>
      <c r="AU89" s="283"/>
      <c r="AV89" s="283"/>
      <c r="AW89" s="284" t="str">
        <f ca="1">BO82</f>
        <v>-</v>
      </c>
      <c r="AX89" s="285"/>
      <c r="AY89" s="285"/>
      <c r="AZ89" s="285"/>
      <c r="BA89" s="285"/>
      <c r="BB89" s="285"/>
      <c r="BC89" s="285"/>
      <c r="BD89" s="285"/>
      <c r="BK89" s="169"/>
      <c r="BL89" s="169"/>
      <c r="BM89" s="169"/>
      <c r="BN89" s="169"/>
      <c r="BO89" s="169"/>
      <c r="BP89" s="169"/>
      <c r="BQ89" s="169"/>
      <c r="BR89" s="169"/>
      <c r="BS89" s="169"/>
      <c r="BT89" s="169"/>
      <c r="BU89" s="169"/>
      <c r="BV89" s="169"/>
      <c r="BW89" s="169"/>
      <c r="BX89" s="169"/>
      <c r="BY89" s="169"/>
      <c r="BZ89" s="169"/>
      <c r="CA89" s="169"/>
      <c r="CB89" s="169"/>
      <c r="CG89" s="6"/>
      <c r="CH89" s="6"/>
      <c r="CI89" s="6"/>
    </row>
    <row r="90" spans="2:90" ht="11.25" customHeight="1">
      <c r="D90" s="41"/>
      <c r="W90" s="283"/>
      <c r="X90" s="283"/>
      <c r="Y90" s="283"/>
      <c r="Z90" s="283"/>
      <c r="AA90" s="283"/>
      <c r="AB90" s="283"/>
      <c r="AC90" s="283"/>
      <c r="AD90" s="283"/>
      <c r="AE90" s="283"/>
      <c r="AF90" s="283"/>
      <c r="AG90" s="283"/>
      <c r="AH90" s="283"/>
      <c r="AI90" s="283"/>
      <c r="AJ90" s="283"/>
      <c r="AK90" s="283"/>
      <c r="AL90" s="283"/>
      <c r="AM90" s="283"/>
      <c r="AN90" s="283"/>
      <c r="AO90" s="283"/>
      <c r="AP90" s="283"/>
      <c r="AQ90" s="283"/>
      <c r="AR90" s="283"/>
      <c r="AS90" s="283"/>
      <c r="AT90" s="283"/>
      <c r="AU90" s="283"/>
      <c r="AV90" s="283"/>
      <c r="AW90" s="285"/>
      <c r="AX90" s="285"/>
      <c r="AY90" s="285"/>
      <c r="AZ90" s="285"/>
      <c r="BA90" s="285"/>
      <c r="BB90" s="285"/>
      <c r="BC90" s="285"/>
      <c r="BD90" s="285"/>
      <c r="CG90" s="6"/>
      <c r="CH90" s="6"/>
      <c r="CI90" s="6"/>
    </row>
    <row r="91" spans="2:90" ht="11.25" customHeight="1">
      <c r="D91" s="41"/>
      <c r="W91" s="283" t="s">
        <v>197</v>
      </c>
      <c r="X91" s="283"/>
      <c r="Y91" s="283"/>
      <c r="Z91" s="283" t="str">
        <f>VLOOKUP(W91,RéfN2,3)</f>
        <v>Stockage</v>
      </c>
      <c r="AA91" s="283"/>
      <c r="AB91" s="283"/>
      <c r="AC91" s="283"/>
      <c r="AD91" s="283"/>
      <c r="AE91" s="283"/>
      <c r="AF91" s="283"/>
      <c r="AG91" s="283"/>
      <c r="AH91" s="283"/>
      <c r="AI91" s="283"/>
      <c r="AJ91" s="283"/>
      <c r="AK91" s="283"/>
      <c r="AL91" s="283"/>
      <c r="AM91" s="283"/>
      <c r="AN91" s="283"/>
      <c r="AO91" s="283"/>
      <c r="AP91" s="283"/>
      <c r="AQ91" s="283"/>
      <c r="AR91" s="283"/>
      <c r="AS91" s="283"/>
      <c r="AT91" s="283"/>
      <c r="AU91" s="283"/>
      <c r="AV91" s="283"/>
      <c r="AW91" s="284" t="str">
        <f ca="1">BO83</f>
        <v>-</v>
      </c>
      <c r="AX91" s="285"/>
      <c r="AY91" s="285"/>
      <c r="AZ91" s="285"/>
      <c r="BA91" s="285"/>
      <c r="BB91" s="285"/>
      <c r="BC91" s="285"/>
      <c r="BD91" s="285"/>
      <c r="BO91" s="205"/>
      <c r="BP91" s="205"/>
      <c r="BQ91" s="205"/>
      <c r="BR91" s="205"/>
      <c r="BS91" s="205"/>
    </row>
    <row r="92" spans="2:90" ht="11.25" customHeight="1">
      <c r="D92" s="41"/>
      <c r="W92" s="283"/>
      <c r="X92" s="283"/>
      <c r="Y92" s="283"/>
      <c r="Z92" s="283"/>
      <c r="AA92" s="283"/>
      <c r="AB92" s="283"/>
      <c r="AC92" s="283"/>
      <c r="AD92" s="283"/>
      <c r="AE92" s="283"/>
      <c r="AF92" s="283"/>
      <c r="AG92" s="283"/>
      <c r="AH92" s="283"/>
      <c r="AI92" s="283"/>
      <c r="AJ92" s="283"/>
      <c r="AK92" s="283"/>
      <c r="AL92" s="283"/>
      <c r="AM92" s="283"/>
      <c r="AN92" s="283"/>
      <c r="AO92" s="283"/>
      <c r="AP92" s="283"/>
      <c r="AQ92" s="283"/>
      <c r="AR92" s="283"/>
      <c r="AS92" s="283"/>
      <c r="AT92" s="283"/>
      <c r="AU92" s="283"/>
      <c r="AV92" s="283"/>
      <c r="AW92" s="285"/>
      <c r="AX92" s="285"/>
      <c r="AY92" s="285"/>
      <c r="AZ92" s="285"/>
      <c r="BA92" s="285"/>
      <c r="BB92" s="285"/>
      <c r="BC92" s="285"/>
      <c r="BD92" s="285"/>
      <c r="BE92" s="205"/>
      <c r="BF92" s="205"/>
      <c r="BG92" s="205"/>
      <c r="BH92" s="205"/>
      <c r="BI92" s="205"/>
      <c r="BJ92" s="205"/>
      <c r="BK92" s="205"/>
      <c r="BL92" s="205"/>
      <c r="BM92" s="205"/>
      <c r="BN92" s="205"/>
      <c r="BO92" s="205"/>
      <c r="BP92" s="205"/>
      <c r="BQ92" s="205"/>
      <c r="BR92" s="205"/>
      <c r="BS92" s="205"/>
      <c r="BT92" s="205"/>
      <c r="BU92" s="205"/>
      <c r="BV92" s="205"/>
    </row>
    <row r="93" spans="2:90" ht="11.25" customHeight="1">
      <c r="D93" s="41"/>
      <c r="BE93" s="205"/>
      <c r="BF93" s="205"/>
      <c r="BG93" s="205"/>
      <c r="BH93" s="205"/>
      <c r="BI93" s="205"/>
      <c r="BJ93" s="205"/>
      <c r="BK93" s="205"/>
      <c r="BL93" s="205"/>
      <c r="BM93" s="205"/>
      <c r="BN93" s="205"/>
      <c r="BO93" s="205"/>
      <c r="BP93" s="205"/>
      <c r="BQ93" s="205"/>
      <c r="BR93" s="205"/>
      <c r="BS93" s="205"/>
      <c r="BT93" s="205"/>
      <c r="BU93" s="205"/>
      <c r="BV93" s="205"/>
    </row>
    <row r="94" spans="2:90" ht="11.25" customHeight="1">
      <c r="D94" s="10"/>
      <c r="E94" s="10"/>
      <c r="F94" s="10"/>
      <c r="BE94" s="205"/>
      <c r="BF94" s="205"/>
      <c r="BG94" s="205"/>
      <c r="BH94" s="205"/>
      <c r="BI94" s="205"/>
      <c r="BJ94" s="205"/>
      <c r="BK94" s="205"/>
      <c r="BL94" s="205"/>
      <c r="BM94" s="205"/>
      <c r="BN94" s="205"/>
      <c r="BO94" s="205"/>
      <c r="BP94" s="205"/>
      <c r="BQ94" s="205"/>
      <c r="BR94" s="205"/>
      <c r="BS94" s="205"/>
      <c r="BT94" s="205"/>
      <c r="BU94" s="205"/>
      <c r="BV94" s="205"/>
    </row>
    <row r="95" spans="2:90" ht="11.25" customHeight="1">
      <c r="D95" s="10"/>
      <c r="E95" s="10"/>
      <c r="F95" s="10"/>
      <c r="BE95" s="205"/>
      <c r="BF95" s="205"/>
      <c r="BG95" s="205"/>
      <c r="BH95" s="205"/>
      <c r="BI95" s="205"/>
      <c r="BJ95" s="205"/>
      <c r="BK95" s="205"/>
      <c r="BL95" s="205"/>
      <c r="BM95" s="205"/>
      <c r="BN95" s="205"/>
      <c r="BT95" s="205"/>
      <c r="BU95" s="205"/>
      <c r="BV95" s="205"/>
      <c r="CC95" s="19"/>
      <c r="CD95" s="19"/>
    </row>
    <row r="96" spans="2:90" ht="11.25" customHeight="1">
      <c r="D96" s="10"/>
      <c r="E96" s="10"/>
      <c r="F96" s="10"/>
      <c r="CC96" s="19"/>
      <c r="CD96" s="19"/>
    </row>
    <row r="97" spans="2:82" ht="11.25" customHeight="1">
      <c r="D97" s="10"/>
      <c r="E97" s="10"/>
      <c r="F97" s="10"/>
      <c r="CC97" s="19"/>
      <c r="CD97" s="19"/>
    </row>
    <row r="98" spans="2:82" ht="11.25" customHeight="1">
      <c r="B98" s="10"/>
      <c r="C98" s="10"/>
      <c r="D98" s="10"/>
      <c r="E98" s="10"/>
      <c r="F98" s="10"/>
      <c r="G98" s="10"/>
      <c r="H98" s="10"/>
      <c r="I98" s="10"/>
      <c r="J98" s="10"/>
      <c r="K98" s="10"/>
      <c r="L98" s="10"/>
      <c r="CC98" s="19"/>
      <c r="CD98" s="19"/>
    </row>
    <row r="99" spans="2:82" ht="11.25" customHeight="1">
      <c r="D99" s="10"/>
      <c r="E99" s="10"/>
      <c r="F99" s="10"/>
      <c r="CC99" s="19"/>
      <c r="CD99" s="19"/>
    </row>
    <row r="100" spans="2:82" ht="11.25" customHeight="1">
      <c r="D100" s="10"/>
      <c r="E100" s="10"/>
      <c r="F100" s="10"/>
      <c r="CC100" s="19"/>
      <c r="CD100" s="19"/>
    </row>
    <row r="101" spans="2:82" ht="11.25" customHeight="1">
      <c r="CC101" s="19"/>
      <c r="CD101" s="19"/>
    </row>
    <row r="102" spans="2:82" ht="11.25" customHeight="1">
      <c r="CC102" s="19"/>
      <c r="CD102" s="19"/>
    </row>
  </sheetData>
  <sheetProtection password="E9B9" sheet="1" objects="1" scenarios="1"/>
  <mergeCells count="43">
    <mergeCell ref="A2:BS2"/>
    <mergeCell ref="I58:W59"/>
    <mergeCell ref="W89:Y90"/>
    <mergeCell ref="Z89:AV90"/>
    <mergeCell ref="AW89:BD90"/>
    <mergeCell ref="AW79:BD80"/>
    <mergeCell ref="AW81:BD82"/>
    <mergeCell ref="AW77:BD78"/>
    <mergeCell ref="AW69:BD70"/>
    <mergeCell ref="Z75:AV76"/>
    <mergeCell ref="AW75:BD76"/>
    <mergeCell ref="Z81:AV82"/>
    <mergeCell ref="Z79:AV80"/>
    <mergeCell ref="W75:Y76"/>
    <mergeCell ref="I60:M61"/>
    <mergeCell ref="N60:R61"/>
    <mergeCell ref="W91:Y92"/>
    <mergeCell ref="Z91:AV92"/>
    <mergeCell ref="AW91:BD92"/>
    <mergeCell ref="Z85:AV86"/>
    <mergeCell ref="AW83:BD84"/>
    <mergeCell ref="W85:Y86"/>
    <mergeCell ref="Z83:AV84"/>
    <mergeCell ref="S60:W61"/>
    <mergeCell ref="I62:K63"/>
    <mergeCell ref="N62:P63"/>
    <mergeCell ref="S62:U63"/>
    <mergeCell ref="X62:AA63"/>
    <mergeCell ref="Z77:AV78"/>
    <mergeCell ref="Z87:AV88"/>
    <mergeCell ref="AW87:BD88"/>
    <mergeCell ref="AW85:BD86"/>
    <mergeCell ref="W87:Y88"/>
    <mergeCell ref="W77:Y78"/>
    <mergeCell ref="W79:Y80"/>
    <mergeCell ref="W81:Y82"/>
    <mergeCell ref="W83:Y84"/>
    <mergeCell ref="BT8:CF10"/>
    <mergeCell ref="BT5:CF7"/>
    <mergeCell ref="K4:AJ5"/>
    <mergeCell ref="BF5:BS7"/>
    <mergeCell ref="BF8:BS10"/>
    <mergeCell ref="AQ4:BV4"/>
  </mergeCells>
  <phoneticPr fontId="0" type="noConversion"/>
  <conditionalFormatting sqref="AX3">
    <cfRule type="cellIs" dxfId="103" priority="7" stopIfTrue="1" operator="equal">
      <formula>0</formula>
    </cfRule>
  </conditionalFormatting>
  <conditionalFormatting sqref="BT8">
    <cfRule type="cellIs" dxfId="102" priority="1" stopIfTrue="1" operator="equal">
      <formula>"Validé"</formula>
    </cfRule>
    <cfRule type="cellIs" dxfId="101" priority="2" stopIfTrue="1" operator="equal">
      <formula>"Complet"</formula>
    </cfRule>
  </conditionalFormatting>
  <conditionalFormatting sqref="BT5">
    <cfRule type="cellIs" dxfId="100" priority="3" stopIfTrue="1" operator="equal">
      <formula>"Validé"</formula>
    </cfRule>
    <cfRule type="cellIs" dxfId="99" priority="4" stopIfTrue="1" operator="equal">
      <formula>"Complet"</formula>
    </cfRule>
  </conditionalFormatting>
  <dataValidations count="1">
    <dataValidation type="list" allowBlank="1" showInputMessage="1" showErrorMessage="1" sqref="BQ75:BQ83 W75:Y92">
      <formula1>OFFSET(RéfN2,,,,1)</formula1>
    </dataValidation>
  </dataValidations>
  <printOptions verticalCentered="1"/>
  <pageMargins left="0.39370078740157483" right="0.39370078740157483" top="0.78740157480314965" bottom="0.59055118110236227" header="0.39370078740157483" footer="0.39370078740157483"/>
  <pageSetup paperSize="9" scale="40" orientation="landscape" verticalDpi="1200" r:id="rId1"/>
  <headerFooter alignWithMargins="0">
    <oddFooter>&amp;R&amp;P/&amp;N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indexed="20"/>
    <pageSetUpPr autoPageBreaks="0" fitToPage="1"/>
  </sheetPr>
  <dimension ref="A1:DZ100"/>
  <sheetViews>
    <sheetView showGridLines="0" showRowColHeaders="0" view="pageBreakPreview" topLeftCell="A4" zoomScale="60" zoomScaleNormal="25" workbookViewId="0">
      <selection activeCell="L8" sqref="L8:AC9"/>
    </sheetView>
  </sheetViews>
  <sheetFormatPr baseColWidth="10" defaultColWidth="2.28515625" defaultRowHeight="11.25" customHeight="1"/>
  <cols>
    <col min="1" max="12" width="2.28515625" style="6"/>
    <col min="13" max="13" width="5.140625" style="6" customWidth="1"/>
    <col min="14" max="15" width="2.28515625" style="6"/>
    <col min="16" max="16" width="3" style="6" customWidth="1"/>
    <col min="17" max="17" width="2.28515625" style="6"/>
    <col min="18" max="18" width="3.42578125" style="6" customWidth="1"/>
    <col min="19" max="19" width="5.140625" style="6" customWidth="1"/>
    <col min="20" max="22" width="2.28515625" style="6"/>
    <col min="23" max="23" width="2.42578125" style="6" bestFit="1" customWidth="1"/>
    <col min="24" max="28" width="2.28515625" style="6"/>
    <col min="29" max="29" width="5.42578125" style="6" customWidth="1"/>
    <col min="30" max="32" width="2.28515625" style="6"/>
    <col min="33" max="33" width="2.42578125" style="6" bestFit="1" customWidth="1"/>
    <col min="34" max="34" width="2.140625" style="6" customWidth="1"/>
    <col min="35" max="43" width="2.28515625" style="6"/>
    <col min="44" max="44" width="2.42578125" style="6" bestFit="1" customWidth="1"/>
    <col min="45" max="53" width="2.28515625" style="6"/>
    <col min="54" max="54" width="2.42578125" style="6" bestFit="1" customWidth="1"/>
    <col min="55" max="64" width="2.28515625" style="6"/>
    <col min="65" max="65" width="2.42578125" style="6" bestFit="1" customWidth="1"/>
    <col min="66" max="16384" width="2.28515625" style="6"/>
  </cols>
  <sheetData>
    <row r="1" spans="1:122" ht="84.75" customHeight="1">
      <c r="B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row>
    <row r="2" spans="1:122" ht="29.25" customHeight="1">
      <c r="A2" s="153"/>
      <c r="B2" s="112"/>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CD2" s="323">
        <f>Identification!J13</f>
        <v>0</v>
      </c>
      <c r="CE2" s="323"/>
      <c r="CF2" s="323"/>
      <c r="CG2" s="323"/>
      <c r="CH2" s="323"/>
      <c r="CI2" s="323"/>
      <c r="CJ2" s="323"/>
      <c r="CK2" s="323"/>
      <c r="CL2" s="323"/>
      <c r="CM2" s="323"/>
      <c r="CN2" s="323"/>
      <c r="CO2" s="323"/>
      <c r="CP2" s="323"/>
      <c r="CQ2" s="323"/>
      <c r="CR2" s="323"/>
      <c r="CS2" s="323"/>
      <c r="CT2" s="323"/>
      <c r="CU2" s="323"/>
      <c r="CV2" s="323"/>
      <c r="CW2" s="323"/>
      <c r="CX2" s="323"/>
      <c r="CY2" s="323"/>
      <c r="CZ2" s="323"/>
      <c r="DA2" s="323"/>
      <c r="DB2" s="323"/>
      <c r="DC2" s="323"/>
      <c r="DD2" s="323"/>
      <c r="DE2" s="323"/>
      <c r="DF2" s="323"/>
      <c r="DG2" s="323"/>
      <c r="DH2" s="323"/>
      <c r="DI2" s="323"/>
      <c r="DJ2" s="323"/>
      <c r="DK2" s="323"/>
    </row>
    <row r="3" spans="1:122" s="8" customFormat="1" ht="48" customHeight="1">
      <c r="C3" s="215"/>
      <c r="D3" s="294" t="s">
        <v>288</v>
      </c>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294"/>
      <c r="BQ3" s="294"/>
      <c r="BR3" s="294"/>
      <c r="BS3" s="294"/>
      <c r="BT3" s="294"/>
      <c r="BU3" s="294"/>
      <c r="BV3" s="294"/>
      <c r="BW3" s="294"/>
      <c r="BX3" s="294"/>
      <c r="BY3" s="294"/>
      <c r="BZ3" s="294"/>
      <c r="CA3" s="294"/>
      <c r="CB3" s="294"/>
      <c r="CC3" s="294"/>
      <c r="CD3" s="294"/>
      <c r="CE3" s="294"/>
      <c r="CF3" s="294"/>
      <c r="CG3" s="294"/>
      <c r="CH3" s="294"/>
      <c r="CI3" s="294"/>
      <c r="CJ3" s="294"/>
      <c r="CK3" s="294"/>
      <c r="CL3" s="294"/>
      <c r="CM3" s="294"/>
      <c r="CN3" s="294"/>
      <c r="CO3" s="294"/>
      <c r="CP3" s="294"/>
      <c r="CQ3" s="294"/>
      <c r="CR3" s="294"/>
      <c r="CS3" s="294"/>
      <c r="CT3" s="294"/>
      <c r="CU3" s="294"/>
      <c r="CV3" s="294"/>
      <c r="CW3" s="294"/>
      <c r="CX3" s="294"/>
      <c r="CY3" s="294"/>
      <c r="CZ3" s="294"/>
      <c r="DA3" s="294"/>
      <c r="DB3" s="294"/>
      <c r="DC3" s="294"/>
      <c r="DD3" s="294"/>
      <c r="DE3" s="294"/>
      <c r="DF3" s="294"/>
      <c r="DG3" s="294"/>
      <c r="DH3" s="294"/>
      <c r="DI3" s="294"/>
      <c r="DJ3" s="294"/>
      <c r="DK3" s="294"/>
    </row>
    <row r="4" spans="1:122" s="113" customFormat="1" ht="57" customHeight="1">
      <c r="K4" s="114" t="s">
        <v>58</v>
      </c>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P4" s="116"/>
      <c r="BQ4" s="116"/>
      <c r="BR4" s="116"/>
      <c r="BS4" s="116"/>
      <c r="BT4" s="116"/>
      <c r="BU4" s="116"/>
      <c r="BV4" s="116"/>
      <c r="BW4" s="116"/>
      <c r="BX4" s="116"/>
      <c r="BY4" s="116"/>
      <c r="BZ4" s="116"/>
      <c r="CA4" s="116"/>
      <c r="CB4" s="116"/>
      <c r="CC4" s="116"/>
      <c r="CD4" s="116"/>
      <c r="CE4" s="116"/>
    </row>
    <row r="5" spans="1:122" s="8" customFormat="1" ht="11.25" customHeight="1">
      <c r="D5" s="6"/>
      <c r="E5" s="23"/>
      <c r="J5" s="6"/>
      <c r="K5" s="6"/>
      <c r="L5" s="6"/>
      <c r="M5" s="6"/>
      <c r="N5" s="6"/>
      <c r="O5" s="6"/>
      <c r="P5" s="6"/>
      <c r="Q5" s="6"/>
      <c r="R5" s="6"/>
      <c r="S5" s="6"/>
      <c r="T5" s="9"/>
      <c r="U5" s="9"/>
      <c r="V5" s="9"/>
      <c r="W5" s="9"/>
      <c r="X5" s="9"/>
      <c r="Y5" s="6"/>
      <c r="Z5" s="6"/>
      <c r="AA5" s="6"/>
      <c r="AB5" s="6"/>
      <c r="AC5" s="6"/>
      <c r="AD5" s="6"/>
      <c r="AE5" s="6"/>
      <c r="BP5" s="28"/>
      <c r="BQ5" s="28"/>
      <c r="BR5" s="28"/>
      <c r="BS5" s="28"/>
      <c r="BT5" s="28"/>
      <c r="BU5" s="28"/>
      <c r="BV5" s="28"/>
      <c r="BW5" s="28"/>
      <c r="BX5" s="28"/>
      <c r="BY5" s="28"/>
      <c r="BZ5" s="28"/>
      <c r="CA5" s="28"/>
      <c r="CB5" s="28"/>
      <c r="CC5" s="282" t="s">
        <v>243</v>
      </c>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20"/>
      <c r="DG5" s="220"/>
      <c r="DH5" s="220"/>
      <c r="DI5" s="220"/>
      <c r="DJ5" s="220"/>
      <c r="DK5" s="220"/>
      <c r="DL5" s="220"/>
      <c r="DM5" s="218"/>
      <c r="DN5" s="218"/>
      <c r="DO5" s="218"/>
      <c r="DP5" s="218"/>
      <c r="DQ5" s="218"/>
      <c r="DR5" s="218"/>
    </row>
    <row r="6" spans="1:122" ht="11.25" customHeight="1">
      <c r="E6" s="23"/>
      <c r="K6" s="9"/>
      <c r="L6" s="9"/>
      <c r="M6" s="9"/>
      <c r="N6" s="9"/>
      <c r="O6" s="9"/>
      <c r="P6" s="9"/>
      <c r="Q6" s="10"/>
      <c r="R6" s="9"/>
      <c r="S6" s="9"/>
      <c r="T6" s="10"/>
      <c r="U6" s="10"/>
      <c r="V6" s="10"/>
      <c r="W6" s="10"/>
      <c r="X6" s="10"/>
      <c r="Y6" s="10"/>
      <c r="Z6" s="10"/>
      <c r="AA6" s="10"/>
      <c r="AB6" s="10"/>
      <c r="AC6" s="10"/>
      <c r="AD6" s="10"/>
      <c r="BP6" s="28"/>
      <c r="BQ6" s="28"/>
      <c r="BR6" s="28"/>
      <c r="BS6" s="28"/>
      <c r="BT6" s="28"/>
      <c r="BU6" s="28"/>
      <c r="BV6" s="28"/>
      <c r="BW6" s="28"/>
      <c r="BX6" s="28"/>
      <c r="BY6" s="28"/>
      <c r="BZ6" s="28"/>
      <c r="CA6" s="28"/>
      <c r="CB6" s="28"/>
      <c r="CC6" s="282"/>
      <c r="CD6" s="282"/>
      <c r="CE6" s="282"/>
      <c r="CF6" s="282"/>
      <c r="CG6" s="282"/>
      <c r="CH6" s="282"/>
      <c r="CI6" s="282"/>
      <c r="CJ6" s="282"/>
      <c r="CK6" s="282"/>
      <c r="CL6" s="282"/>
      <c r="CM6" s="282"/>
      <c r="CN6" s="282"/>
      <c r="CO6" s="282"/>
      <c r="CP6" s="282"/>
      <c r="CQ6" s="282"/>
      <c r="CR6" s="282"/>
      <c r="CS6" s="282"/>
      <c r="CT6" s="282"/>
      <c r="CU6" s="282"/>
      <c r="CV6" s="282"/>
      <c r="CW6" s="282"/>
      <c r="CX6" s="282"/>
      <c r="CY6" s="282"/>
      <c r="CZ6" s="282"/>
      <c r="DA6" s="282"/>
      <c r="DB6" s="282"/>
      <c r="DC6" s="282"/>
      <c r="DD6" s="282"/>
      <c r="DE6" s="282"/>
    </row>
    <row r="7" spans="1:122" ht="11.25" customHeight="1">
      <c r="E7" s="23"/>
      <c r="K7" s="9"/>
      <c r="L7" s="9"/>
      <c r="M7" s="9"/>
      <c r="N7" s="9"/>
      <c r="O7" s="9"/>
      <c r="P7" s="9"/>
      <c r="Q7" s="10"/>
      <c r="R7" s="9"/>
      <c r="S7" s="9"/>
      <c r="T7" s="10"/>
      <c r="U7" s="10"/>
      <c r="V7" s="10"/>
      <c r="W7" s="10"/>
      <c r="X7" s="10"/>
      <c r="Y7" s="10"/>
      <c r="Z7" s="10"/>
      <c r="AA7" s="10"/>
      <c r="AB7" s="10"/>
      <c r="AC7" s="10"/>
      <c r="AD7" s="10"/>
      <c r="AE7" s="10"/>
      <c r="BP7" s="27"/>
      <c r="BQ7" s="27"/>
      <c r="BR7" s="27"/>
      <c r="BS7" s="27"/>
      <c r="BT7" s="27"/>
      <c r="BU7" s="27"/>
      <c r="BV7" s="27"/>
      <c r="BW7" s="27"/>
      <c r="BX7" s="27"/>
      <c r="BY7" s="27"/>
      <c r="BZ7" s="27"/>
      <c r="CA7" s="27"/>
      <c r="CB7" s="27"/>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row>
    <row r="8" spans="1:122" ht="11.25" customHeight="1">
      <c r="E8" s="23"/>
      <c r="J8" s="11"/>
      <c r="K8" s="11"/>
      <c r="L8" s="295" t="s">
        <v>289</v>
      </c>
      <c r="M8" s="295"/>
      <c r="N8" s="295"/>
      <c r="O8" s="295"/>
      <c r="P8" s="295"/>
      <c r="Q8" s="295"/>
      <c r="R8" s="295"/>
      <c r="S8" s="295"/>
      <c r="T8" s="295"/>
      <c r="U8" s="295"/>
      <c r="V8" s="295"/>
      <c r="W8" s="295"/>
      <c r="X8" s="295"/>
      <c r="Y8" s="295"/>
      <c r="Z8" s="295"/>
      <c r="AA8" s="295"/>
      <c r="AB8" s="295"/>
      <c r="AC8" s="295"/>
      <c r="AD8" s="10"/>
      <c r="AE8" s="10"/>
      <c r="BE8" s="12"/>
      <c r="BF8" s="12"/>
      <c r="BG8" s="12"/>
      <c r="BH8" s="12"/>
      <c r="BI8" s="12"/>
      <c r="BJ8" s="12"/>
      <c r="BK8" s="12"/>
      <c r="BL8" s="12"/>
      <c r="BM8" s="12"/>
      <c r="BN8" s="12"/>
      <c r="BO8" s="12"/>
      <c r="BP8" s="27"/>
      <c r="BQ8" s="27"/>
      <c r="BR8" s="27"/>
      <c r="BS8" s="27"/>
      <c r="BT8" s="27"/>
      <c r="BU8" s="27"/>
      <c r="BV8" s="27"/>
      <c r="BW8" s="27"/>
      <c r="BX8" s="27"/>
      <c r="BY8" s="27"/>
      <c r="BZ8" s="27"/>
      <c r="CA8" s="27"/>
      <c r="CB8" s="27"/>
      <c r="CC8" s="224"/>
      <c r="CD8" s="224"/>
      <c r="CE8" s="224"/>
      <c r="CF8" s="224"/>
      <c r="CG8" s="224"/>
      <c r="CH8" s="224"/>
      <c r="CI8" s="224"/>
      <c r="CJ8" s="224"/>
      <c r="CK8" s="224"/>
      <c r="CL8" s="224"/>
      <c r="CM8" s="224"/>
      <c r="CN8" s="224"/>
      <c r="CO8" s="224"/>
      <c r="CP8" s="224"/>
      <c r="CQ8" s="224"/>
    </row>
    <row r="9" spans="1:122" ht="11.25" customHeight="1">
      <c r="E9" s="23"/>
      <c r="K9" s="10"/>
      <c r="L9" s="295"/>
      <c r="M9" s="295"/>
      <c r="N9" s="295"/>
      <c r="O9" s="295"/>
      <c r="P9" s="295"/>
      <c r="Q9" s="295"/>
      <c r="R9" s="295"/>
      <c r="S9" s="295"/>
      <c r="T9" s="295"/>
      <c r="U9" s="295"/>
      <c r="V9" s="295"/>
      <c r="W9" s="295"/>
      <c r="X9" s="295"/>
      <c r="Y9" s="295"/>
      <c r="Z9" s="295"/>
      <c r="AA9" s="295"/>
      <c r="AB9" s="295"/>
      <c r="AC9" s="295"/>
      <c r="AD9" s="10"/>
      <c r="AE9" s="10"/>
      <c r="BE9" s="12"/>
      <c r="BF9" s="12"/>
      <c r="BG9" s="12"/>
      <c r="BH9" s="12"/>
      <c r="BI9" s="12"/>
      <c r="BJ9" s="12"/>
      <c r="BK9" s="12"/>
      <c r="BL9" s="12"/>
      <c r="BM9" s="12"/>
      <c r="BN9" s="12"/>
      <c r="BO9" s="12"/>
      <c r="BP9" s="12"/>
      <c r="BQ9" s="12"/>
      <c r="BR9" s="12"/>
      <c r="BS9" s="12"/>
      <c r="BT9" s="12"/>
      <c r="BU9" s="12"/>
      <c r="BV9" s="12"/>
      <c r="BW9" s="12"/>
      <c r="BX9" s="12"/>
      <c r="BY9" s="12"/>
      <c r="BZ9" s="12"/>
      <c r="CA9" s="12"/>
      <c r="CB9" s="12"/>
      <c r="CC9" s="218"/>
      <c r="CD9" s="218"/>
      <c r="CE9" s="218"/>
      <c r="CF9" s="218"/>
      <c r="CG9" s="218"/>
      <c r="CH9" s="218"/>
      <c r="CI9" s="218"/>
      <c r="CJ9" s="218"/>
      <c r="CK9" s="218"/>
      <c r="CL9" s="218"/>
      <c r="CM9" s="218"/>
      <c r="CN9" s="218"/>
      <c r="CO9" s="218"/>
      <c r="CP9" s="218"/>
      <c r="CQ9" s="218"/>
      <c r="CR9" s="281" t="s">
        <v>244</v>
      </c>
      <c r="CS9" s="281"/>
      <c r="CT9" s="281"/>
      <c r="CU9" s="281"/>
      <c r="CV9" s="281"/>
      <c r="CW9" s="281"/>
      <c r="CX9" s="281"/>
      <c r="CY9" s="281"/>
      <c r="CZ9" s="281"/>
      <c r="DA9" s="281"/>
      <c r="DB9" s="281"/>
      <c r="DC9" s="281"/>
      <c r="DD9" s="281"/>
      <c r="DE9" s="281"/>
      <c r="DF9" s="271" t="str">
        <f ca="1">Accueil!K25</f>
        <v>Incomplet</v>
      </c>
      <c r="DG9" s="272"/>
      <c r="DH9" s="272"/>
      <c r="DI9" s="272"/>
      <c r="DJ9" s="272"/>
      <c r="DK9" s="272"/>
      <c r="DL9" s="272"/>
      <c r="DM9" s="272"/>
      <c r="DN9" s="272"/>
      <c r="DO9" s="272"/>
      <c r="DP9" s="272"/>
      <c r="DQ9" s="272"/>
      <c r="DR9" s="273"/>
    </row>
    <row r="10" spans="1:122" ht="11.25" customHeight="1">
      <c r="E10" s="23"/>
      <c r="K10" s="10"/>
      <c r="L10" s="10"/>
      <c r="M10" s="317" t="s">
        <v>47</v>
      </c>
      <c r="N10" s="318"/>
      <c r="O10" s="318"/>
      <c r="P10" s="318"/>
      <c r="Q10" s="319"/>
      <c r="R10" s="324" t="s">
        <v>48</v>
      </c>
      <c r="S10" s="325"/>
      <c r="T10" s="325"/>
      <c r="U10" s="325"/>
      <c r="V10" s="326"/>
      <c r="W10" s="330" t="s">
        <v>57</v>
      </c>
      <c r="X10" s="331"/>
      <c r="Y10" s="331"/>
      <c r="Z10" s="331"/>
      <c r="AA10" s="332"/>
      <c r="AB10" s="10"/>
      <c r="AC10" s="10"/>
      <c r="AD10" s="10"/>
      <c r="AE10" s="10"/>
      <c r="BK10" s="10"/>
      <c r="BL10" s="10"/>
      <c r="CR10" s="281"/>
      <c r="CS10" s="281"/>
      <c r="CT10" s="281"/>
      <c r="CU10" s="281"/>
      <c r="CV10" s="281"/>
      <c r="CW10" s="281"/>
      <c r="CX10" s="281"/>
      <c r="CY10" s="281"/>
      <c r="CZ10" s="281"/>
      <c r="DA10" s="281"/>
      <c r="DB10" s="281"/>
      <c r="DC10" s="281"/>
      <c r="DD10" s="281"/>
      <c r="DE10" s="281"/>
      <c r="DF10" s="274"/>
      <c r="DG10" s="275"/>
      <c r="DH10" s="275"/>
      <c r="DI10" s="275"/>
      <c r="DJ10" s="275"/>
      <c r="DK10" s="275"/>
      <c r="DL10" s="275"/>
      <c r="DM10" s="275"/>
      <c r="DN10" s="275"/>
      <c r="DO10" s="275"/>
      <c r="DP10" s="275"/>
      <c r="DQ10" s="275"/>
      <c r="DR10" s="276"/>
    </row>
    <row r="11" spans="1:122" ht="11.25" customHeight="1">
      <c r="E11" s="23"/>
      <c r="J11" s="11"/>
      <c r="K11" s="11"/>
      <c r="L11" s="10"/>
      <c r="M11" s="320"/>
      <c r="N11" s="321"/>
      <c r="O11" s="321"/>
      <c r="P11" s="321"/>
      <c r="Q11" s="322"/>
      <c r="R11" s="327"/>
      <c r="S11" s="328"/>
      <c r="T11" s="328"/>
      <c r="U11" s="328"/>
      <c r="V11" s="329"/>
      <c r="W11" s="333"/>
      <c r="X11" s="334"/>
      <c r="Y11" s="334"/>
      <c r="Z11" s="334"/>
      <c r="AA11" s="335"/>
      <c r="AB11" s="10"/>
      <c r="AC11" s="10"/>
      <c r="AD11" s="10"/>
      <c r="AE11" s="10"/>
      <c r="BK11" s="10"/>
      <c r="BL11" s="10"/>
      <c r="CC11" s="14"/>
      <c r="CD11" s="14"/>
      <c r="CE11" s="22"/>
      <c r="CF11" s="22"/>
      <c r="CG11" s="22"/>
      <c r="CH11" s="22"/>
      <c r="CI11" s="22"/>
      <c r="CR11" s="281"/>
      <c r="CS11" s="281"/>
      <c r="CT11" s="281"/>
      <c r="CU11" s="281"/>
      <c r="CV11" s="281"/>
      <c r="CW11" s="281"/>
      <c r="CX11" s="281"/>
      <c r="CY11" s="281"/>
      <c r="CZ11" s="281"/>
      <c r="DA11" s="281"/>
      <c r="DB11" s="281"/>
      <c r="DC11" s="281"/>
      <c r="DD11" s="281"/>
      <c r="DE11" s="281"/>
      <c r="DF11" s="277"/>
      <c r="DG11" s="278"/>
      <c r="DH11" s="278"/>
      <c r="DI11" s="278"/>
      <c r="DJ11" s="278"/>
      <c r="DK11" s="278"/>
      <c r="DL11" s="278"/>
      <c r="DM11" s="278"/>
      <c r="DN11" s="278"/>
      <c r="DO11" s="278"/>
      <c r="DP11" s="278"/>
      <c r="DQ11" s="278"/>
      <c r="DR11" s="279"/>
    </row>
    <row r="12" spans="1:122" ht="16.5" customHeight="1">
      <c r="E12" s="23"/>
      <c r="J12" s="9"/>
      <c r="K12" s="9"/>
      <c r="L12" s="10"/>
      <c r="M12" s="315">
        <v>0</v>
      </c>
      <c r="N12" s="315"/>
      <c r="O12" s="10"/>
      <c r="P12" s="10"/>
      <c r="Q12" s="10"/>
      <c r="R12" s="315">
        <v>0.33</v>
      </c>
      <c r="S12" s="315"/>
      <c r="T12" s="10"/>
      <c r="U12" s="10"/>
      <c r="V12" s="10"/>
      <c r="W12" s="316">
        <v>0.66</v>
      </c>
      <c r="X12" s="316"/>
      <c r="Y12" s="316"/>
      <c r="Z12" s="10"/>
      <c r="AA12" s="10"/>
      <c r="AB12" s="315">
        <v>1</v>
      </c>
      <c r="AC12" s="315"/>
      <c r="AD12" s="315"/>
      <c r="AE12" s="10"/>
      <c r="BK12" s="10"/>
      <c r="BL12" s="10"/>
      <c r="BM12" s="10"/>
      <c r="BN12" s="10"/>
      <c r="BO12" s="10"/>
      <c r="BP12" s="10"/>
      <c r="BQ12" s="10"/>
      <c r="CR12" s="281" t="s">
        <v>245</v>
      </c>
      <c r="CS12" s="281"/>
      <c r="CT12" s="281"/>
      <c r="CU12" s="281"/>
      <c r="CV12" s="281"/>
      <c r="CW12" s="281"/>
      <c r="CX12" s="281"/>
      <c r="CY12" s="281"/>
      <c r="CZ12" s="281"/>
      <c r="DA12" s="281"/>
      <c r="DB12" s="281"/>
      <c r="DC12" s="281"/>
      <c r="DD12" s="281"/>
      <c r="DE12" s="311"/>
      <c r="DF12" s="271" t="str">
        <f ca="1">Accueil!K26</f>
        <v>Incomplet</v>
      </c>
      <c r="DG12" s="272"/>
      <c r="DH12" s="272"/>
      <c r="DI12" s="272"/>
      <c r="DJ12" s="272"/>
      <c r="DK12" s="272"/>
      <c r="DL12" s="272"/>
      <c r="DM12" s="272"/>
      <c r="DN12" s="272"/>
      <c r="DO12" s="272"/>
      <c r="DP12" s="272"/>
      <c r="DQ12" s="272"/>
      <c r="DR12" s="273"/>
    </row>
    <row r="13" spans="1:122" ht="11.25" customHeight="1">
      <c r="E13" s="23"/>
      <c r="J13" s="9"/>
      <c r="K13" s="9"/>
      <c r="L13" s="9"/>
      <c r="M13" s="9"/>
      <c r="N13" s="9"/>
      <c r="O13" s="9"/>
      <c r="P13" s="9"/>
      <c r="Q13" s="9"/>
      <c r="R13" s="9"/>
      <c r="S13" s="9"/>
      <c r="T13" s="10"/>
      <c r="U13" s="10"/>
      <c r="V13" s="10"/>
      <c r="W13" s="10"/>
      <c r="X13" s="10"/>
      <c r="Y13" s="10"/>
      <c r="Z13" s="10"/>
      <c r="AA13" s="10"/>
      <c r="AB13" s="10"/>
      <c r="AC13" s="10"/>
      <c r="AD13" s="10"/>
      <c r="AE13" s="10"/>
      <c r="BK13" s="13"/>
      <c r="BL13" s="13"/>
      <c r="CR13" s="281"/>
      <c r="CS13" s="281"/>
      <c r="CT13" s="281"/>
      <c r="CU13" s="281"/>
      <c r="CV13" s="281"/>
      <c r="CW13" s="281"/>
      <c r="CX13" s="281"/>
      <c r="CY13" s="281"/>
      <c r="CZ13" s="281"/>
      <c r="DA13" s="281"/>
      <c r="DB13" s="281"/>
      <c r="DC13" s="281"/>
      <c r="DD13" s="281"/>
      <c r="DE13" s="311"/>
      <c r="DF13" s="274"/>
      <c r="DG13" s="275"/>
      <c r="DH13" s="275"/>
      <c r="DI13" s="275"/>
      <c r="DJ13" s="275"/>
      <c r="DK13" s="275"/>
      <c r="DL13" s="275"/>
      <c r="DM13" s="275"/>
      <c r="DN13" s="275"/>
      <c r="DO13" s="275"/>
      <c r="DP13" s="275"/>
      <c r="DQ13" s="275"/>
      <c r="DR13" s="276"/>
    </row>
    <row r="14" spans="1:122" ht="11.25" customHeight="1">
      <c r="E14" s="23"/>
      <c r="X14" s="20"/>
      <c r="CR14" s="281"/>
      <c r="CS14" s="281"/>
      <c r="CT14" s="281"/>
      <c r="CU14" s="281"/>
      <c r="CV14" s="281"/>
      <c r="CW14" s="281"/>
      <c r="CX14" s="281"/>
      <c r="CY14" s="281"/>
      <c r="CZ14" s="281"/>
      <c r="DA14" s="281"/>
      <c r="DB14" s="281"/>
      <c r="DC14" s="281"/>
      <c r="DD14" s="281"/>
      <c r="DE14" s="311"/>
      <c r="DF14" s="277"/>
      <c r="DG14" s="278"/>
      <c r="DH14" s="278"/>
      <c r="DI14" s="278"/>
      <c r="DJ14" s="278"/>
      <c r="DK14" s="278"/>
      <c r="DL14" s="278"/>
      <c r="DM14" s="278"/>
      <c r="DN14" s="278"/>
      <c r="DO14" s="278"/>
      <c r="DP14" s="278"/>
      <c r="DQ14" s="278"/>
      <c r="DR14" s="279"/>
    </row>
    <row r="15" spans="1:122" ht="11.25" customHeight="1">
      <c r="E15" s="23"/>
      <c r="X15" s="20"/>
    </row>
    <row r="16" spans="1:122" ht="11.25" customHeight="1">
      <c r="E16" s="23"/>
      <c r="X16" s="20"/>
    </row>
    <row r="17" spans="5:125" ht="11.25" customHeight="1">
      <c r="E17" s="23"/>
      <c r="J17" s="20"/>
      <c r="K17" s="20"/>
      <c r="L17" s="20"/>
      <c r="M17" s="20"/>
      <c r="N17" s="20"/>
      <c r="O17" s="20"/>
      <c r="P17" s="20"/>
      <c r="Q17" s="20"/>
      <c r="R17" s="20"/>
      <c r="S17" s="20"/>
      <c r="T17" s="20"/>
      <c r="U17" s="20"/>
      <c r="V17" s="20"/>
      <c r="W17" s="20"/>
      <c r="X17" s="20"/>
    </row>
    <row r="18" spans="5:125" ht="11.25" customHeight="1">
      <c r="E18" s="23"/>
      <c r="U18" s="314" t="str">
        <f>Scores!C8</f>
        <v>Politique</v>
      </c>
      <c r="V18" s="314"/>
      <c r="W18" s="314"/>
      <c r="X18" s="314"/>
      <c r="Y18" s="314"/>
      <c r="Z18" s="314"/>
      <c r="AA18" s="314"/>
      <c r="AB18" s="314"/>
      <c r="AC18" s="314"/>
      <c r="AD18" s="314"/>
      <c r="AE18" s="314"/>
      <c r="AF18" s="314"/>
      <c r="AG18" s="314"/>
      <c r="AH18" s="314"/>
      <c r="AI18" s="314"/>
      <c r="AJ18" s="314"/>
      <c r="AK18" s="314"/>
      <c r="AL18" s="314"/>
      <c r="AM18" s="314"/>
      <c r="AN18" s="314"/>
      <c r="AO18" s="314"/>
      <c r="AP18" s="314" t="str">
        <f>Scores!C11</f>
        <v>Pilotage</v>
      </c>
      <c r="AQ18" s="314"/>
      <c r="AR18" s="314"/>
      <c r="AS18" s="314"/>
      <c r="AT18" s="314"/>
      <c r="AU18" s="314"/>
      <c r="AV18" s="314"/>
      <c r="AW18" s="314"/>
      <c r="AX18" s="314"/>
      <c r="AY18" s="314"/>
      <c r="AZ18" s="314"/>
      <c r="BA18" s="314"/>
      <c r="BB18" s="314"/>
      <c r="BC18" s="314"/>
      <c r="BD18" s="314"/>
      <c r="BE18" s="314"/>
      <c r="BF18" s="314"/>
      <c r="BG18" s="314"/>
      <c r="BH18" s="314"/>
      <c r="BI18" s="314"/>
      <c r="BJ18" s="314"/>
      <c r="BK18" s="314" t="str">
        <f>Scores!C16</f>
        <v>Système documentaire</v>
      </c>
      <c r="BL18" s="314"/>
      <c r="BM18" s="314"/>
      <c r="BN18" s="314"/>
      <c r="BO18" s="314"/>
      <c r="BP18" s="314"/>
      <c r="BQ18" s="314"/>
      <c r="BR18" s="314"/>
      <c r="BS18" s="314"/>
      <c r="BT18" s="314"/>
      <c r="BU18" s="314"/>
      <c r="BV18" s="314"/>
      <c r="BW18" s="314"/>
      <c r="BX18" s="314"/>
      <c r="BY18" s="314"/>
      <c r="BZ18" s="314"/>
      <c r="CA18" s="314"/>
      <c r="CB18" s="314"/>
      <c r="CC18" s="314"/>
      <c r="CD18" s="314"/>
      <c r="CE18" s="314"/>
      <c r="CF18" s="314" t="str">
        <f>Scores!C18</f>
        <v>Formation / Information</v>
      </c>
      <c r="CG18" s="314"/>
      <c r="CH18" s="314"/>
      <c r="CI18" s="314"/>
      <c r="CJ18" s="314"/>
      <c r="CK18" s="314"/>
      <c r="CL18" s="314"/>
      <c r="CM18" s="314"/>
      <c r="CN18" s="314"/>
      <c r="CO18" s="314"/>
      <c r="CP18" s="314"/>
      <c r="CQ18" s="314"/>
      <c r="CR18" s="314"/>
      <c r="CS18" s="314"/>
      <c r="CT18" s="314"/>
      <c r="CU18" s="314"/>
      <c r="CV18" s="314"/>
      <c r="CW18" s="314"/>
      <c r="CX18" s="314"/>
      <c r="CY18" s="314"/>
      <c r="CZ18" s="314"/>
      <c r="DA18" s="314" t="str">
        <f>Scores!C20</f>
        <v>Evaluation</v>
      </c>
      <c r="DB18" s="314"/>
      <c r="DC18" s="314"/>
      <c r="DD18" s="314"/>
      <c r="DE18" s="314"/>
      <c r="DF18" s="314"/>
      <c r="DG18" s="314"/>
      <c r="DH18" s="314"/>
      <c r="DI18" s="314"/>
      <c r="DJ18" s="314"/>
      <c r="DK18" s="314"/>
      <c r="DL18" s="314"/>
      <c r="DM18" s="314"/>
      <c r="DN18" s="314"/>
      <c r="DO18" s="314"/>
      <c r="DP18" s="314"/>
      <c r="DQ18" s="314"/>
      <c r="DR18" s="314"/>
      <c r="DS18" s="314"/>
      <c r="DT18" s="314"/>
      <c r="DU18" s="314"/>
    </row>
    <row r="19" spans="5:125" ht="11.25" customHeight="1">
      <c r="E19" s="23"/>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4"/>
      <c r="BV19" s="314"/>
      <c r="BW19" s="314"/>
      <c r="BX19" s="314"/>
      <c r="BY19" s="314"/>
      <c r="BZ19" s="314"/>
      <c r="CA19" s="314"/>
      <c r="CB19" s="314"/>
      <c r="CC19" s="314"/>
      <c r="CD19" s="314"/>
      <c r="CE19" s="314"/>
      <c r="CF19" s="314"/>
      <c r="CG19" s="314"/>
      <c r="CH19" s="314"/>
      <c r="CI19" s="314"/>
      <c r="CJ19" s="314"/>
      <c r="CK19" s="314"/>
      <c r="CL19" s="314"/>
      <c r="CM19" s="314"/>
      <c r="CN19" s="314"/>
      <c r="CO19" s="314"/>
      <c r="CP19" s="314"/>
      <c r="CQ19" s="314"/>
      <c r="CR19" s="314"/>
      <c r="CS19" s="314"/>
      <c r="CT19" s="314"/>
      <c r="CU19" s="314"/>
      <c r="CV19" s="314"/>
      <c r="CW19" s="314"/>
      <c r="CX19" s="314"/>
      <c r="CY19" s="314"/>
      <c r="CZ19" s="314"/>
      <c r="DA19" s="314"/>
      <c r="DB19" s="314"/>
      <c r="DC19" s="314"/>
      <c r="DD19" s="314"/>
      <c r="DE19" s="314"/>
      <c r="DF19" s="314"/>
      <c r="DG19" s="314"/>
      <c r="DH19" s="314"/>
      <c r="DI19" s="314"/>
      <c r="DJ19" s="314"/>
      <c r="DK19" s="314"/>
      <c r="DL19" s="314"/>
      <c r="DM19" s="314"/>
      <c r="DN19" s="314"/>
      <c r="DO19" s="314"/>
      <c r="DP19" s="314"/>
      <c r="DQ19" s="314"/>
      <c r="DR19" s="314"/>
      <c r="DS19" s="314"/>
      <c r="DT19" s="314"/>
      <c r="DU19" s="314"/>
    </row>
    <row r="20" spans="5:125" ht="11.25" customHeight="1" thickBot="1">
      <c r="E20" s="23"/>
      <c r="U20" s="314"/>
      <c r="V20" s="314"/>
      <c r="W20" s="314"/>
      <c r="X20" s="314"/>
      <c r="Y20" s="314"/>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314"/>
      <c r="AX20" s="314"/>
      <c r="AY20" s="314"/>
      <c r="AZ20" s="314"/>
      <c r="BA20" s="314"/>
      <c r="BB20" s="314"/>
      <c r="BC20" s="314"/>
      <c r="BD20" s="314"/>
      <c r="BE20" s="314"/>
      <c r="BF20" s="314"/>
      <c r="BG20" s="314"/>
      <c r="BH20" s="314"/>
      <c r="BI20" s="314"/>
      <c r="BJ20" s="314"/>
      <c r="BK20" s="314"/>
      <c r="BL20" s="314"/>
      <c r="BM20" s="314"/>
      <c r="BN20" s="314"/>
      <c r="BO20" s="314"/>
      <c r="BP20" s="314"/>
      <c r="BQ20" s="314"/>
      <c r="BR20" s="314"/>
      <c r="BS20" s="314"/>
      <c r="BT20" s="314"/>
      <c r="BU20" s="314"/>
      <c r="BV20" s="314"/>
      <c r="BW20" s="314"/>
      <c r="BX20" s="314"/>
      <c r="BY20" s="314"/>
      <c r="BZ20" s="314"/>
      <c r="CA20" s="314"/>
      <c r="CB20" s="314"/>
      <c r="CC20" s="314"/>
      <c r="CD20" s="314"/>
      <c r="CE20" s="314"/>
      <c r="CF20" s="314"/>
      <c r="CG20" s="314"/>
      <c r="CH20" s="314"/>
      <c r="CI20" s="314"/>
      <c r="CJ20" s="314"/>
      <c r="CK20" s="314"/>
      <c r="CL20" s="314"/>
      <c r="CM20" s="314"/>
      <c r="CN20" s="314"/>
      <c r="CO20" s="314"/>
      <c r="CP20" s="314"/>
      <c r="CQ20" s="314"/>
      <c r="CR20" s="314"/>
      <c r="CS20" s="314"/>
      <c r="CT20" s="314"/>
      <c r="CU20" s="314"/>
      <c r="CV20" s="314"/>
      <c r="CW20" s="314"/>
      <c r="CX20" s="314"/>
      <c r="CY20" s="314"/>
      <c r="CZ20" s="314"/>
      <c r="DA20" s="314"/>
      <c r="DB20" s="314"/>
      <c r="DC20" s="314"/>
      <c r="DD20" s="314"/>
      <c r="DE20" s="314"/>
      <c r="DF20" s="314"/>
      <c r="DG20" s="314"/>
      <c r="DH20" s="314"/>
      <c r="DI20" s="314"/>
      <c r="DJ20" s="314"/>
      <c r="DK20" s="314"/>
      <c r="DL20" s="314"/>
      <c r="DM20" s="314"/>
      <c r="DN20" s="314"/>
      <c r="DO20" s="314"/>
      <c r="DP20" s="314"/>
      <c r="DQ20" s="314"/>
      <c r="DR20" s="314"/>
      <c r="DS20" s="314"/>
      <c r="DT20" s="314"/>
      <c r="DU20" s="314"/>
    </row>
    <row r="21" spans="5:125" ht="11.25" customHeight="1" thickTop="1" thickBot="1">
      <c r="E21" s="23"/>
      <c r="X21" s="15"/>
      <c r="Y21" s="15"/>
      <c r="Z21" s="15"/>
      <c r="AA21" s="15"/>
      <c r="AB21" s="15"/>
      <c r="AC21" s="15"/>
      <c r="AD21" s="15"/>
      <c r="AE21" s="16"/>
      <c r="AF21" s="212"/>
      <c r="AG21" s="212"/>
      <c r="AH21" s="212"/>
      <c r="AI21" s="212"/>
      <c r="AJ21" s="212"/>
      <c r="AK21" s="212"/>
      <c r="AS21" s="15"/>
      <c r="AT21" s="15"/>
      <c r="AU21" s="15"/>
      <c r="AV21" s="15"/>
      <c r="AW21" s="15"/>
      <c r="AX21" s="15"/>
      <c r="AY21" s="15"/>
      <c r="AZ21" s="16"/>
      <c r="BA21" s="212"/>
      <c r="BB21" s="212"/>
      <c r="BC21" s="212"/>
      <c r="BD21" s="212"/>
      <c r="BE21" s="212"/>
      <c r="BF21" s="212"/>
      <c r="BN21" s="15"/>
      <c r="BO21" s="15"/>
      <c r="BP21" s="15"/>
      <c r="BQ21" s="15"/>
      <c r="BR21" s="15"/>
      <c r="BS21" s="15"/>
      <c r="BT21" s="15"/>
      <c r="BU21" s="16"/>
      <c r="BV21" s="212"/>
      <c r="BW21" s="212"/>
      <c r="BX21" s="212"/>
      <c r="BY21" s="212"/>
      <c r="BZ21" s="212"/>
      <c r="CA21" s="212"/>
      <c r="CI21" s="15"/>
      <c r="CJ21" s="15"/>
      <c r="CK21" s="15"/>
      <c r="CL21" s="15"/>
      <c r="CM21" s="15"/>
      <c r="CN21" s="15"/>
      <c r="CO21" s="15"/>
      <c r="CP21" s="16"/>
      <c r="CQ21" s="212"/>
      <c r="CR21" s="212"/>
      <c r="CS21" s="212"/>
      <c r="CT21" s="212"/>
      <c r="CU21" s="212"/>
      <c r="CV21" s="212"/>
      <c r="DD21" s="15"/>
      <c r="DE21" s="15"/>
      <c r="DF21" s="15"/>
      <c r="DG21" s="15"/>
      <c r="DH21" s="15"/>
      <c r="DI21" s="15"/>
      <c r="DJ21" s="15"/>
      <c r="DK21" s="16"/>
      <c r="DL21" s="212"/>
      <c r="DM21" s="212"/>
      <c r="DN21" s="212"/>
      <c r="DO21" s="212"/>
      <c r="DP21" s="212"/>
      <c r="DQ21" s="212"/>
    </row>
    <row r="22" spans="5:125" ht="11.25" customHeight="1">
      <c r="E22" s="23"/>
      <c r="W22" s="32" t="str">
        <f ca="1">Scores!H9</f>
        <v>-</v>
      </c>
      <c r="X22" s="33" t="str">
        <f t="shared" ref="X22:AL22" ca="1" si="0">W22</f>
        <v>-</v>
      </c>
      <c r="Y22" s="33" t="str">
        <f t="shared" ca="1" si="0"/>
        <v>-</v>
      </c>
      <c r="Z22" s="33" t="str">
        <f t="shared" ca="1" si="0"/>
        <v>-</v>
      </c>
      <c r="AA22" s="33" t="str">
        <f t="shared" ca="1" si="0"/>
        <v>-</v>
      </c>
      <c r="AB22" s="33" t="str">
        <f t="shared" ca="1" si="0"/>
        <v>-</v>
      </c>
      <c r="AC22" s="33" t="str">
        <f t="shared" ca="1" si="0"/>
        <v>-</v>
      </c>
      <c r="AD22" s="33" t="str">
        <f t="shared" ca="1" si="0"/>
        <v>-</v>
      </c>
      <c r="AE22" s="33" t="str">
        <f t="shared" ca="1" si="0"/>
        <v>-</v>
      </c>
      <c r="AF22" s="33" t="str">
        <f t="shared" ca="1" si="0"/>
        <v>-</v>
      </c>
      <c r="AG22" s="33" t="str">
        <f t="shared" ca="1" si="0"/>
        <v>-</v>
      </c>
      <c r="AH22" s="33" t="str">
        <f t="shared" ca="1" si="0"/>
        <v>-</v>
      </c>
      <c r="AI22" s="33" t="str">
        <f t="shared" ca="1" si="0"/>
        <v>-</v>
      </c>
      <c r="AJ22" s="33" t="str">
        <f t="shared" ca="1" si="0"/>
        <v>-</v>
      </c>
      <c r="AK22" s="33" t="str">
        <f t="shared" ca="1" si="0"/>
        <v>-</v>
      </c>
      <c r="AL22" s="29" t="str">
        <f t="shared" ca="1" si="0"/>
        <v>-</v>
      </c>
      <c r="AM22" s="37"/>
      <c r="AN22" s="37"/>
      <c r="AO22" s="37"/>
      <c r="AP22" s="37"/>
      <c r="AQ22" s="37"/>
      <c r="AR22" s="32" t="str">
        <f ca="1">Scores!H12</f>
        <v>-</v>
      </c>
      <c r="AS22" s="33" t="str">
        <f t="shared" ref="AS22:BG22" ca="1" si="1">AR22</f>
        <v>-</v>
      </c>
      <c r="AT22" s="33" t="str">
        <f t="shared" ca="1" si="1"/>
        <v>-</v>
      </c>
      <c r="AU22" s="33" t="str">
        <f t="shared" ca="1" si="1"/>
        <v>-</v>
      </c>
      <c r="AV22" s="33" t="str">
        <f t="shared" ca="1" si="1"/>
        <v>-</v>
      </c>
      <c r="AW22" s="33" t="str">
        <f t="shared" ca="1" si="1"/>
        <v>-</v>
      </c>
      <c r="AX22" s="33" t="str">
        <f t="shared" ca="1" si="1"/>
        <v>-</v>
      </c>
      <c r="AY22" s="33" t="str">
        <f t="shared" ca="1" si="1"/>
        <v>-</v>
      </c>
      <c r="AZ22" s="33" t="str">
        <f t="shared" ca="1" si="1"/>
        <v>-</v>
      </c>
      <c r="BA22" s="33" t="str">
        <f t="shared" ca="1" si="1"/>
        <v>-</v>
      </c>
      <c r="BB22" s="33" t="str">
        <f t="shared" ca="1" si="1"/>
        <v>-</v>
      </c>
      <c r="BC22" s="33" t="str">
        <f t="shared" ca="1" si="1"/>
        <v>-</v>
      </c>
      <c r="BD22" s="33" t="str">
        <f t="shared" ca="1" si="1"/>
        <v>-</v>
      </c>
      <c r="BE22" s="33" t="str">
        <f t="shared" ca="1" si="1"/>
        <v>-</v>
      </c>
      <c r="BF22" s="33" t="str">
        <f t="shared" ca="1" si="1"/>
        <v>-</v>
      </c>
      <c r="BG22" s="29" t="str">
        <f t="shared" ca="1" si="1"/>
        <v>-</v>
      </c>
      <c r="BH22" s="37"/>
      <c r="BI22" s="38"/>
      <c r="BJ22" s="38"/>
      <c r="BK22" s="38"/>
      <c r="BL22" s="38"/>
      <c r="BM22" s="32" t="str">
        <f ca="1">Scores!H17</f>
        <v>-</v>
      </c>
      <c r="BN22" s="33" t="str">
        <f t="shared" ref="BN22:CB22" ca="1" si="2">BM22</f>
        <v>-</v>
      </c>
      <c r="BO22" s="33" t="str">
        <f t="shared" ca="1" si="2"/>
        <v>-</v>
      </c>
      <c r="BP22" s="33" t="str">
        <f t="shared" ca="1" si="2"/>
        <v>-</v>
      </c>
      <c r="BQ22" s="33" t="str">
        <f t="shared" ca="1" si="2"/>
        <v>-</v>
      </c>
      <c r="BR22" s="33" t="str">
        <f t="shared" ca="1" si="2"/>
        <v>-</v>
      </c>
      <c r="BS22" s="33" t="str">
        <f t="shared" ca="1" si="2"/>
        <v>-</v>
      </c>
      <c r="BT22" s="33" t="str">
        <f t="shared" ca="1" si="2"/>
        <v>-</v>
      </c>
      <c r="BU22" s="33" t="str">
        <f t="shared" ca="1" si="2"/>
        <v>-</v>
      </c>
      <c r="BV22" s="33" t="str">
        <f t="shared" ca="1" si="2"/>
        <v>-</v>
      </c>
      <c r="BW22" s="33" t="str">
        <f t="shared" ca="1" si="2"/>
        <v>-</v>
      </c>
      <c r="BX22" s="33" t="str">
        <f t="shared" ca="1" si="2"/>
        <v>-</v>
      </c>
      <c r="BY22" s="33" t="str">
        <f t="shared" ca="1" si="2"/>
        <v>-</v>
      </c>
      <c r="BZ22" s="33" t="str">
        <f t="shared" ca="1" si="2"/>
        <v>-</v>
      </c>
      <c r="CA22" s="33" t="str">
        <f t="shared" ca="1" si="2"/>
        <v>-</v>
      </c>
      <c r="CB22" s="29" t="str">
        <f t="shared" ca="1" si="2"/>
        <v>-</v>
      </c>
      <c r="CC22" s="21"/>
      <c r="CD22" s="21"/>
      <c r="CE22" s="21"/>
      <c r="CF22" s="38"/>
      <c r="CG22" s="38"/>
      <c r="CH22" s="32" t="str">
        <f ca="1">Scores!H19</f>
        <v>-</v>
      </c>
      <c r="CI22" s="33" t="str">
        <f t="shared" ref="CI22" ca="1" si="3">CH22</f>
        <v>-</v>
      </c>
      <c r="CJ22" s="33" t="str">
        <f t="shared" ref="CJ22" ca="1" si="4">CI22</f>
        <v>-</v>
      </c>
      <c r="CK22" s="33" t="str">
        <f t="shared" ref="CK22" ca="1" si="5">CJ22</f>
        <v>-</v>
      </c>
      <c r="CL22" s="33" t="str">
        <f t="shared" ref="CL22" ca="1" si="6">CK22</f>
        <v>-</v>
      </c>
      <c r="CM22" s="33" t="str">
        <f t="shared" ref="CM22" ca="1" si="7">CL22</f>
        <v>-</v>
      </c>
      <c r="CN22" s="33" t="str">
        <f t="shared" ref="CN22" ca="1" si="8">CM22</f>
        <v>-</v>
      </c>
      <c r="CO22" s="33" t="str">
        <f t="shared" ref="CO22" ca="1" si="9">CN22</f>
        <v>-</v>
      </c>
      <c r="CP22" s="33" t="str">
        <f t="shared" ref="CP22" ca="1" si="10">CO22</f>
        <v>-</v>
      </c>
      <c r="CQ22" s="33" t="str">
        <f t="shared" ref="CQ22" ca="1" si="11">CP22</f>
        <v>-</v>
      </c>
      <c r="CR22" s="33" t="str">
        <f t="shared" ref="CR22" ca="1" si="12">CQ22</f>
        <v>-</v>
      </c>
      <c r="CS22" s="33" t="str">
        <f t="shared" ref="CS22" ca="1" si="13">CR22</f>
        <v>-</v>
      </c>
      <c r="CT22" s="33" t="str">
        <f t="shared" ref="CT22" ca="1" si="14">CS22</f>
        <v>-</v>
      </c>
      <c r="CU22" s="33" t="str">
        <f t="shared" ref="CU22" ca="1" si="15">CT22</f>
        <v>-</v>
      </c>
      <c r="CV22" s="33" t="str">
        <f t="shared" ref="CV22" ca="1" si="16">CU22</f>
        <v>-</v>
      </c>
      <c r="CW22" s="29" t="str">
        <f t="shared" ref="CW22" ca="1" si="17">CV22</f>
        <v>-</v>
      </c>
      <c r="CX22" s="21"/>
      <c r="CY22" s="21"/>
      <c r="CZ22" s="21"/>
      <c r="DA22" s="38"/>
      <c r="DB22" s="38"/>
      <c r="DC22" s="32" t="str">
        <f ca="1">Scores!H21</f>
        <v>-</v>
      </c>
      <c r="DD22" s="33" t="str">
        <f t="shared" ref="DD22" ca="1" si="18">DC22</f>
        <v>-</v>
      </c>
      <c r="DE22" s="33" t="str">
        <f t="shared" ref="DE22" ca="1" si="19">DD22</f>
        <v>-</v>
      </c>
      <c r="DF22" s="33" t="str">
        <f t="shared" ref="DF22" ca="1" si="20">DE22</f>
        <v>-</v>
      </c>
      <c r="DG22" s="33" t="str">
        <f t="shared" ref="DG22" ca="1" si="21">DF22</f>
        <v>-</v>
      </c>
      <c r="DH22" s="33" t="str">
        <f t="shared" ref="DH22" ca="1" si="22">DG22</f>
        <v>-</v>
      </c>
      <c r="DI22" s="33" t="str">
        <f t="shared" ref="DI22" ca="1" si="23">DH22</f>
        <v>-</v>
      </c>
      <c r="DJ22" s="33" t="str">
        <f t="shared" ref="DJ22" ca="1" si="24">DI22</f>
        <v>-</v>
      </c>
      <c r="DK22" s="33" t="str">
        <f t="shared" ref="DK22" ca="1" si="25">DJ22</f>
        <v>-</v>
      </c>
      <c r="DL22" s="33" t="str">
        <f t="shared" ref="DL22" ca="1" si="26">DK22</f>
        <v>-</v>
      </c>
      <c r="DM22" s="33" t="str">
        <f t="shared" ref="DM22" ca="1" si="27">DL22</f>
        <v>-</v>
      </c>
      <c r="DN22" s="33" t="str">
        <f t="shared" ref="DN22" ca="1" si="28">DM22</f>
        <v>-</v>
      </c>
      <c r="DO22" s="33" t="str">
        <f t="shared" ref="DO22" ca="1" si="29">DN22</f>
        <v>-</v>
      </c>
      <c r="DP22" s="33" t="str">
        <f t="shared" ref="DP22" ca="1" si="30">DO22</f>
        <v>-</v>
      </c>
      <c r="DQ22" s="33" t="str">
        <f t="shared" ref="DQ22" ca="1" si="31">DP22</f>
        <v>-</v>
      </c>
      <c r="DR22" s="29" t="str">
        <f t="shared" ref="DR22" ca="1" si="32">DQ22</f>
        <v>-</v>
      </c>
      <c r="DS22" s="21"/>
      <c r="DT22" s="21"/>
      <c r="DU22" s="21"/>
    </row>
    <row r="23" spans="5:125" ht="11.25" customHeight="1">
      <c r="E23" s="23"/>
      <c r="W23" s="34" t="str">
        <f ca="1">W22</f>
        <v>-</v>
      </c>
      <c r="X23" s="312" t="str">
        <f>Scores!C9</f>
        <v>Organisation de la coopération</v>
      </c>
      <c r="Y23" s="312"/>
      <c r="Z23" s="312"/>
      <c r="AA23" s="312"/>
      <c r="AB23" s="312"/>
      <c r="AC23" s="312"/>
      <c r="AD23" s="312"/>
      <c r="AE23" s="312"/>
      <c r="AF23" s="312"/>
      <c r="AG23" s="312"/>
      <c r="AH23" s="312"/>
      <c r="AI23" s="312"/>
      <c r="AJ23" s="312"/>
      <c r="AK23" s="312"/>
      <c r="AL23" s="30" t="str">
        <f ca="1">AL22</f>
        <v>-</v>
      </c>
      <c r="AM23" s="37"/>
      <c r="AN23" s="37"/>
      <c r="AO23" s="37"/>
      <c r="AP23" s="37"/>
      <c r="AQ23" s="37"/>
      <c r="AR23" s="34" t="str">
        <f ca="1">AR22</f>
        <v>-</v>
      </c>
      <c r="AS23" s="312" t="str">
        <f>Scores!C12</f>
        <v>Bon usage des médicaments</v>
      </c>
      <c r="AT23" s="312"/>
      <c r="AU23" s="312"/>
      <c r="AV23" s="312"/>
      <c r="AW23" s="312"/>
      <c r="AX23" s="312"/>
      <c r="AY23" s="312"/>
      <c r="AZ23" s="312"/>
      <c r="BA23" s="312"/>
      <c r="BB23" s="312"/>
      <c r="BC23" s="312"/>
      <c r="BD23" s="312"/>
      <c r="BE23" s="312"/>
      <c r="BF23" s="312"/>
      <c r="BG23" s="30" t="str">
        <f ca="1">BG22</f>
        <v>-</v>
      </c>
      <c r="BH23" s="37"/>
      <c r="BI23" s="38"/>
      <c r="BJ23" s="38"/>
      <c r="BK23" s="38"/>
      <c r="BL23" s="38"/>
      <c r="BM23" s="34" t="str">
        <f ca="1">BM22</f>
        <v>-</v>
      </c>
      <c r="BN23" s="312" t="str">
        <f>Scores!C17</f>
        <v>Protocoles &amp; Procédures</v>
      </c>
      <c r="BO23" s="312"/>
      <c r="BP23" s="312"/>
      <c r="BQ23" s="312"/>
      <c r="BR23" s="312"/>
      <c r="BS23" s="312"/>
      <c r="BT23" s="312"/>
      <c r="BU23" s="312"/>
      <c r="BV23" s="312"/>
      <c r="BW23" s="312"/>
      <c r="BX23" s="312"/>
      <c r="BY23" s="312"/>
      <c r="BZ23" s="312"/>
      <c r="CA23" s="312"/>
      <c r="CB23" s="30" t="str">
        <f ca="1">CB22</f>
        <v>-</v>
      </c>
      <c r="CC23" s="21"/>
      <c r="CD23" s="21"/>
      <c r="CE23" s="21"/>
      <c r="CF23" s="38"/>
      <c r="CG23" s="38"/>
      <c r="CH23" s="34" t="str">
        <f ca="1">CH22</f>
        <v>-</v>
      </c>
      <c r="CI23" s="312" t="str">
        <f>Scores!C19</f>
        <v>Formation &amp; Information</v>
      </c>
      <c r="CJ23" s="312"/>
      <c r="CK23" s="312"/>
      <c r="CL23" s="312"/>
      <c r="CM23" s="312"/>
      <c r="CN23" s="312"/>
      <c r="CO23" s="312"/>
      <c r="CP23" s="312"/>
      <c r="CQ23" s="312"/>
      <c r="CR23" s="312"/>
      <c r="CS23" s="312"/>
      <c r="CT23" s="312"/>
      <c r="CU23" s="312"/>
      <c r="CV23" s="312"/>
      <c r="CW23" s="30" t="str">
        <f ca="1">CW22</f>
        <v>-</v>
      </c>
      <c r="CX23" s="21"/>
      <c r="CY23" s="21"/>
      <c r="CZ23" s="21"/>
      <c r="DA23" s="38"/>
      <c r="DB23" s="38"/>
      <c r="DC23" s="34" t="str">
        <f ca="1">DC22</f>
        <v>-</v>
      </c>
      <c r="DD23" s="312" t="str">
        <f>Scores!C21</f>
        <v>Evaluation</v>
      </c>
      <c r="DE23" s="312"/>
      <c r="DF23" s="312"/>
      <c r="DG23" s="312"/>
      <c r="DH23" s="312"/>
      <c r="DI23" s="312"/>
      <c r="DJ23" s="312"/>
      <c r="DK23" s="312"/>
      <c r="DL23" s="312"/>
      <c r="DM23" s="312"/>
      <c r="DN23" s="312"/>
      <c r="DO23" s="312"/>
      <c r="DP23" s="312"/>
      <c r="DQ23" s="312"/>
      <c r="DR23" s="30" t="str">
        <f ca="1">DR22</f>
        <v>-</v>
      </c>
      <c r="DS23" s="21"/>
      <c r="DT23" s="21"/>
      <c r="DU23" s="21"/>
    </row>
    <row r="24" spans="5:125" ht="11.25" customHeight="1">
      <c r="E24" s="23"/>
      <c r="W24" s="34" t="str">
        <f ca="1">W23</f>
        <v>-</v>
      </c>
      <c r="X24" s="312"/>
      <c r="Y24" s="312"/>
      <c r="Z24" s="312"/>
      <c r="AA24" s="312"/>
      <c r="AB24" s="312"/>
      <c r="AC24" s="312"/>
      <c r="AD24" s="312"/>
      <c r="AE24" s="312"/>
      <c r="AF24" s="312"/>
      <c r="AG24" s="312"/>
      <c r="AH24" s="312"/>
      <c r="AI24" s="312"/>
      <c r="AJ24" s="312"/>
      <c r="AK24" s="312"/>
      <c r="AL24" s="30" t="str">
        <f ca="1">AL23</f>
        <v>-</v>
      </c>
      <c r="AM24" s="37"/>
      <c r="AN24" s="37"/>
      <c r="AO24" s="37"/>
      <c r="AP24" s="37"/>
      <c r="AQ24" s="37"/>
      <c r="AR24" s="34" t="str">
        <f ca="1">AR23</f>
        <v>-</v>
      </c>
      <c r="AS24" s="312"/>
      <c r="AT24" s="312"/>
      <c r="AU24" s="312"/>
      <c r="AV24" s="312"/>
      <c r="AW24" s="312"/>
      <c r="AX24" s="312"/>
      <c r="AY24" s="312"/>
      <c r="AZ24" s="312"/>
      <c r="BA24" s="312"/>
      <c r="BB24" s="312"/>
      <c r="BC24" s="312"/>
      <c r="BD24" s="312"/>
      <c r="BE24" s="312"/>
      <c r="BF24" s="312"/>
      <c r="BG24" s="30" t="str">
        <f ca="1">BG23</f>
        <v>-</v>
      </c>
      <c r="BH24" s="37"/>
      <c r="BI24" s="38"/>
      <c r="BJ24" s="38"/>
      <c r="BK24" s="38"/>
      <c r="BL24" s="38"/>
      <c r="BM24" s="34" t="str">
        <f ca="1">BM23</f>
        <v>-</v>
      </c>
      <c r="BN24" s="312"/>
      <c r="BO24" s="312"/>
      <c r="BP24" s="312"/>
      <c r="BQ24" s="312"/>
      <c r="BR24" s="312"/>
      <c r="BS24" s="312"/>
      <c r="BT24" s="312"/>
      <c r="BU24" s="312"/>
      <c r="BV24" s="312"/>
      <c r="BW24" s="312"/>
      <c r="BX24" s="312"/>
      <c r="BY24" s="312"/>
      <c r="BZ24" s="312"/>
      <c r="CA24" s="312"/>
      <c r="CB24" s="30" t="str">
        <f ca="1">CB23</f>
        <v>-</v>
      </c>
      <c r="CC24" s="21"/>
      <c r="CD24" s="21"/>
      <c r="CE24" s="21"/>
      <c r="CF24" s="38"/>
      <c r="CG24" s="38"/>
      <c r="CH24" s="34" t="str">
        <f ca="1">CH23</f>
        <v>-</v>
      </c>
      <c r="CI24" s="312"/>
      <c r="CJ24" s="312"/>
      <c r="CK24" s="312"/>
      <c r="CL24" s="312"/>
      <c r="CM24" s="312"/>
      <c r="CN24" s="312"/>
      <c r="CO24" s="312"/>
      <c r="CP24" s="312"/>
      <c r="CQ24" s="312"/>
      <c r="CR24" s="312"/>
      <c r="CS24" s="312"/>
      <c r="CT24" s="312"/>
      <c r="CU24" s="312"/>
      <c r="CV24" s="312"/>
      <c r="CW24" s="30" t="str">
        <f ca="1">CW23</f>
        <v>-</v>
      </c>
      <c r="CX24" s="21"/>
      <c r="CY24" s="21"/>
      <c r="CZ24" s="21"/>
      <c r="DA24" s="38"/>
      <c r="DB24" s="38"/>
      <c r="DC24" s="34" t="str">
        <f ca="1">DC23</f>
        <v>-</v>
      </c>
      <c r="DD24" s="312"/>
      <c r="DE24" s="312"/>
      <c r="DF24" s="312"/>
      <c r="DG24" s="312"/>
      <c r="DH24" s="312"/>
      <c r="DI24" s="312"/>
      <c r="DJ24" s="312"/>
      <c r="DK24" s="312"/>
      <c r="DL24" s="312"/>
      <c r="DM24" s="312"/>
      <c r="DN24" s="312"/>
      <c r="DO24" s="312"/>
      <c r="DP24" s="312"/>
      <c r="DQ24" s="312"/>
      <c r="DR24" s="30" t="str">
        <f ca="1">DR23</f>
        <v>-</v>
      </c>
      <c r="DS24" s="21"/>
      <c r="DT24" s="21"/>
      <c r="DU24" s="21"/>
    </row>
    <row r="25" spans="5:125" ht="11.25" customHeight="1">
      <c r="E25" s="23"/>
      <c r="W25" s="34" t="str">
        <f ca="1">W24</f>
        <v>-</v>
      </c>
      <c r="X25" s="312"/>
      <c r="Y25" s="312"/>
      <c r="Z25" s="312"/>
      <c r="AA25" s="312"/>
      <c r="AB25" s="312"/>
      <c r="AC25" s="312"/>
      <c r="AD25" s="312"/>
      <c r="AE25" s="312"/>
      <c r="AF25" s="312"/>
      <c r="AG25" s="312"/>
      <c r="AH25" s="312"/>
      <c r="AI25" s="312"/>
      <c r="AJ25" s="312"/>
      <c r="AK25" s="312"/>
      <c r="AL25" s="30" t="str">
        <f ca="1">AL24</f>
        <v>-</v>
      </c>
      <c r="AM25" s="37"/>
      <c r="AN25" s="37"/>
      <c r="AO25" s="37"/>
      <c r="AP25" s="37"/>
      <c r="AQ25" s="37"/>
      <c r="AR25" s="34" t="str">
        <f ca="1">AR24</f>
        <v>-</v>
      </c>
      <c r="AS25" s="312"/>
      <c r="AT25" s="312"/>
      <c r="AU25" s="312"/>
      <c r="AV25" s="312"/>
      <c r="AW25" s="312"/>
      <c r="AX25" s="312"/>
      <c r="AY25" s="312"/>
      <c r="AZ25" s="312"/>
      <c r="BA25" s="312"/>
      <c r="BB25" s="312"/>
      <c r="BC25" s="312"/>
      <c r="BD25" s="312"/>
      <c r="BE25" s="312"/>
      <c r="BF25" s="312"/>
      <c r="BG25" s="30" t="str">
        <f ca="1">BG24</f>
        <v>-</v>
      </c>
      <c r="BH25" s="37"/>
      <c r="BI25" s="38"/>
      <c r="BJ25" s="38"/>
      <c r="BK25" s="38"/>
      <c r="BL25" s="38"/>
      <c r="BM25" s="34" t="str">
        <f ca="1">BM24</f>
        <v>-</v>
      </c>
      <c r="BN25" s="312"/>
      <c r="BO25" s="312"/>
      <c r="BP25" s="312"/>
      <c r="BQ25" s="312"/>
      <c r="BR25" s="312"/>
      <c r="BS25" s="312"/>
      <c r="BT25" s="312"/>
      <c r="BU25" s="312"/>
      <c r="BV25" s="312"/>
      <c r="BW25" s="312"/>
      <c r="BX25" s="312"/>
      <c r="BY25" s="312"/>
      <c r="BZ25" s="312"/>
      <c r="CA25" s="312"/>
      <c r="CB25" s="30" t="str">
        <f ca="1">CB24</f>
        <v>-</v>
      </c>
      <c r="CC25" s="21"/>
      <c r="CD25" s="21"/>
      <c r="CE25" s="21"/>
      <c r="CF25" s="38"/>
      <c r="CG25" s="38"/>
      <c r="CH25" s="34" t="str">
        <f ca="1">CH24</f>
        <v>-</v>
      </c>
      <c r="CI25" s="312"/>
      <c r="CJ25" s="312"/>
      <c r="CK25" s="312"/>
      <c r="CL25" s="312"/>
      <c r="CM25" s="312"/>
      <c r="CN25" s="312"/>
      <c r="CO25" s="312"/>
      <c r="CP25" s="312"/>
      <c r="CQ25" s="312"/>
      <c r="CR25" s="312"/>
      <c r="CS25" s="312"/>
      <c r="CT25" s="312"/>
      <c r="CU25" s="312"/>
      <c r="CV25" s="312"/>
      <c r="CW25" s="30" t="str">
        <f ca="1">CW24</f>
        <v>-</v>
      </c>
      <c r="CX25" s="21"/>
      <c r="CY25" s="21"/>
      <c r="CZ25" s="21"/>
      <c r="DA25" s="38"/>
      <c r="DB25" s="38"/>
      <c r="DC25" s="34" t="str">
        <f ca="1">DC24</f>
        <v>-</v>
      </c>
      <c r="DD25" s="312"/>
      <c r="DE25" s="312"/>
      <c r="DF25" s="312"/>
      <c r="DG25" s="312"/>
      <c r="DH25" s="312"/>
      <c r="DI25" s="312"/>
      <c r="DJ25" s="312"/>
      <c r="DK25" s="312"/>
      <c r="DL25" s="312"/>
      <c r="DM25" s="312"/>
      <c r="DN25" s="312"/>
      <c r="DO25" s="312"/>
      <c r="DP25" s="312"/>
      <c r="DQ25" s="312"/>
      <c r="DR25" s="30" t="str">
        <f ca="1">DR24</f>
        <v>-</v>
      </c>
      <c r="DS25" s="21"/>
      <c r="DT25" s="21"/>
      <c r="DU25" s="21"/>
    </row>
    <row r="26" spans="5:125" ht="11.25" customHeight="1">
      <c r="E26" s="23"/>
      <c r="W26" s="34" t="str">
        <f ca="1">W25</f>
        <v>-</v>
      </c>
      <c r="X26" s="312"/>
      <c r="Y26" s="312"/>
      <c r="Z26" s="312"/>
      <c r="AA26" s="312"/>
      <c r="AB26" s="312"/>
      <c r="AC26" s="312"/>
      <c r="AD26" s="312"/>
      <c r="AE26" s="312"/>
      <c r="AF26" s="312"/>
      <c r="AG26" s="312"/>
      <c r="AH26" s="312"/>
      <c r="AI26" s="312"/>
      <c r="AJ26" s="312"/>
      <c r="AK26" s="312"/>
      <c r="AL26" s="30" t="str">
        <f ca="1">AL25</f>
        <v>-</v>
      </c>
      <c r="AM26" s="37"/>
      <c r="AN26" s="37"/>
      <c r="AO26" s="37"/>
      <c r="AP26" s="37"/>
      <c r="AQ26" s="37"/>
      <c r="AR26" s="34" t="str">
        <f ca="1">AR25</f>
        <v>-</v>
      </c>
      <c r="AS26" s="312"/>
      <c r="AT26" s="312"/>
      <c r="AU26" s="312"/>
      <c r="AV26" s="312"/>
      <c r="AW26" s="312"/>
      <c r="AX26" s="312"/>
      <c r="AY26" s="312"/>
      <c r="AZ26" s="312"/>
      <c r="BA26" s="312"/>
      <c r="BB26" s="312"/>
      <c r="BC26" s="312"/>
      <c r="BD26" s="312"/>
      <c r="BE26" s="312"/>
      <c r="BF26" s="312"/>
      <c r="BG26" s="30" t="str">
        <f ca="1">BG25</f>
        <v>-</v>
      </c>
      <c r="BH26" s="37"/>
      <c r="BI26" s="38"/>
      <c r="BJ26" s="38"/>
      <c r="BK26" s="38"/>
      <c r="BL26" s="38"/>
      <c r="BM26" s="34" t="str">
        <f ca="1">BM25</f>
        <v>-</v>
      </c>
      <c r="BN26" s="312"/>
      <c r="BO26" s="312"/>
      <c r="BP26" s="312"/>
      <c r="BQ26" s="312"/>
      <c r="BR26" s="312"/>
      <c r="BS26" s="312"/>
      <c r="BT26" s="312"/>
      <c r="BU26" s="312"/>
      <c r="BV26" s="312"/>
      <c r="BW26" s="312"/>
      <c r="BX26" s="312"/>
      <c r="BY26" s="312"/>
      <c r="BZ26" s="312"/>
      <c r="CA26" s="312"/>
      <c r="CB26" s="30" t="str">
        <f ca="1">CB25</f>
        <v>-</v>
      </c>
      <c r="CC26" s="21"/>
      <c r="CD26" s="21"/>
      <c r="CE26" s="21"/>
      <c r="CF26" s="38"/>
      <c r="CG26" s="38"/>
      <c r="CH26" s="34" t="str">
        <f ca="1">CH25</f>
        <v>-</v>
      </c>
      <c r="CI26" s="312"/>
      <c r="CJ26" s="312"/>
      <c r="CK26" s="312"/>
      <c r="CL26" s="312"/>
      <c r="CM26" s="312"/>
      <c r="CN26" s="312"/>
      <c r="CO26" s="312"/>
      <c r="CP26" s="312"/>
      <c r="CQ26" s="312"/>
      <c r="CR26" s="312"/>
      <c r="CS26" s="312"/>
      <c r="CT26" s="312"/>
      <c r="CU26" s="312"/>
      <c r="CV26" s="312"/>
      <c r="CW26" s="30" t="str">
        <f ca="1">CW25</f>
        <v>-</v>
      </c>
      <c r="CX26" s="21"/>
      <c r="CY26" s="21"/>
      <c r="CZ26" s="21"/>
      <c r="DA26" s="38"/>
      <c r="DB26" s="38"/>
      <c r="DC26" s="34" t="str">
        <f ca="1">DC25</f>
        <v>-</v>
      </c>
      <c r="DD26" s="312"/>
      <c r="DE26" s="312"/>
      <c r="DF26" s="312"/>
      <c r="DG26" s="312"/>
      <c r="DH26" s="312"/>
      <c r="DI26" s="312"/>
      <c r="DJ26" s="312"/>
      <c r="DK26" s="312"/>
      <c r="DL26" s="312"/>
      <c r="DM26" s="312"/>
      <c r="DN26" s="312"/>
      <c r="DO26" s="312"/>
      <c r="DP26" s="312"/>
      <c r="DQ26" s="312"/>
      <c r="DR26" s="30" t="str">
        <f ca="1">DR25</f>
        <v>-</v>
      </c>
      <c r="DS26" s="21"/>
      <c r="DT26" s="21"/>
      <c r="DU26" s="21"/>
    </row>
    <row r="27" spans="5:125" ht="11.25" customHeight="1" thickBot="1">
      <c r="E27" s="23"/>
      <c r="W27" s="35" t="str">
        <f ca="1">W26</f>
        <v>-</v>
      </c>
      <c r="X27" s="36" t="str">
        <f t="shared" ref="X27:AL27" ca="1" si="33">W27</f>
        <v>-</v>
      </c>
      <c r="Y27" s="36" t="str">
        <f t="shared" ca="1" si="33"/>
        <v>-</v>
      </c>
      <c r="Z27" s="36" t="str">
        <f t="shared" ca="1" si="33"/>
        <v>-</v>
      </c>
      <c r="AA27" s="36" t="str">
        <f t="shared" ca="1" si="33"/>
        <v>-</v>
      </c>
      <c r="AB27" s="36" t="str">
        <f t="shared" ca="1" si="33"/>
        <v>-</v>
      </c>
      <c r="AC27" s="36" t="str">
        <f t="shared" ca="1" si="33"/>
        <v>-</v>
      </c>
      <c r="AD27" s="36" t="str">
        <f t="shared" ca="1" si="33"/>
        <v>-</v>
      </c>
      <c r="AE27" s="36" t="str">
        <f t="shared" ca="1" si="33"/>
        <v>-</v>
      </c>
      <c r="AF27" s="36" t="str">
        <f t="shared" ca="1" si="33"/>
        <v>-</v>
      </c>
      <c r="AG27" s="36" t="str">
        <f t="shared" ca="1" si="33"/>
        <v>-</v>
      </c>
      <c r="AH27" s="36" t="str">
        <f t="shared" ca="1" si="33"/>
        <v>-</v>
      </c>
      <c r="AI27" s="36" t="str">
        <f t="shared" ca="1" si="33"/>
        <v>-</v>
      </c>
      <c r="AJ27" s="36" t="str">
        <f t="shared" ca="1" si="33"/>
        <v>-</v>
      </c>
      <c r="AK27" s="36" t="str">
        <f t="shared" ca="1" si="33"/>
        <v>-</v>
      </c>
      <c r="AL27" s="31" t="str">
        <f t="shared" ca="1" si="33"/>
        <v>-</v>
      </c>
      <c r="AM27" s="37"/>
      <c r="AN27" s="37"/>
      <c r="AO27" s="37"/>
      <c r="AP27" s="37"/>
      <c r="AQ27" s="37"/>
      <c r="AR27" s="35" t="str">
        <f ca="1">AR26</f>
        <v>-</v>
      </c>
      <c r="AS27" s="36" t="str">
        <f t="shared" ref="AS27:BG27" ca="1" si="34">AR27</f>
        <v>-</v>
      </c>
      <c r="AT27" s="36" t="str">
        <f t="shared" ca="1" si="34"/>
        <v>-</v>
      </c>
      <c r="AU27" s="36" t="str">
        <f t="shared" ca="1" si="34"/>
        <v>-</v>
      </c>
      <c r="AV27" s="36" t="str">
        <f t="shared" ca="1" si="34"/>
        <v>-</v>
      </c>
      <c r="AW27" s="36" t="str">
        <f t="shared" ca="1" si="34"/>
        <v>-</v>
      </c>
      <c r="AX27" s="36" t="str">
        <f t="shared" ca="1" si="34"/>
        <v>-</v>
      </c>
      <c r="AY27" s="36" t="str">
        <f t="shared" ca="1" si="34"/>
        <v>-</v>
      </c>
      <c r="AZ27" s="36" t="str">
        <f t="shared" ca="1" si="34"/>
        <v>-</v>
      </c>
      <c r="BA27" s="36" t="str">
        <f t="shared" ca="1" si="34"/>
        <v>-</v>
      </c>
      <c r="BB27" s="36" t="str">
        <f t="shared" ca="1" si="34"/>
        <v>-</v>
      </c>
      <c r="BC27" s="36" t="str">
        <f t="shared" ca="1" si="34"/>
        <v>-</v>
      </c>
      <c r="BD27" s="36" t="str">
        <f t="shared" ca="1" si="34"/>
        <v>-</v>
      </c>
      <c r="BE27" s="36" t="str">
        <f t="shared" ca="1" si="34"/>
        <v>-</v>
      </c>
      <c r="BF27" s="36" t="str">
        <f t="shared" ca="1" si="34"/>
        <v>-</v>
      </c>
      <c r="BG27" s="31" t="str">
        <f t="shared" ca="1" si="34"/>
        <v>-</v>
      </c>
      <c r="BH27" s="37"/>
      <c r="BI27" s="38"/>
      <c r="BJ27" s="38"/>
      <c r="BK27" s="38"/>
      <c r="BL27" s="38"/>
      <c r="BM27" s="35" t="str">
        <f ca="1">BM26</f>
        <v>-</v>
      </c>
      <c r="BN27" s="36" t="str">
        <f t="shared" ref="BN27:CB27" ca="1" si="35">BM27</f>
        <v>-</v>
      </c>
      <c r="BO27" s="36" t="str">
        <f t="shared" ca="1" si="35"/>
        <v>-</v>
      </c>
      <c r="BP27" s="36" t="str">
        <f t="shared" ca="1" si="35"/>
        <v>-</v>
      </c>
      <c r="BQ27" s="36" t="str">
        <f t="shared" ca="1" si="35"/>
        <v>-</v>
      </c>
      <c r="BR27" s="36" t="str">
        <f t="shared" ca="1" si="35"/>
        <v>-</v>
      </c>
      <c r="BS27" s="36" t="str">
        <f t="shared" ca="1" si="35"/>
        <v>-</v>
      </c>
      <c r="BT27" s="36" t="str">
        <f t="shared" ca="1" si="35"/>
        <v>-</v>
      </c>
      <c r="BU27" s="36" t="str">
        <f t="shared" ca="1" si="35"/>
        <v>-</v>
      </c>
      <c r="BV27" s="36" t="str">
        <f t="shared" ca="1" si="35"/>
        <v>-</v>
      </c>
      <c r="BW27" s="36" t="str">
        <f t="shared" ca="1" si="35"/>
        <v>-</v>
      </c>
      <c r="BX27" s="36" t="str">
        <f t="shared" ca="1" si="35"/>
        <v>-</v>
      </c>
      <c r="BY27" s="36" t="str">
        <f t="shared" ca="1" si="35"/>
        <v>-</v>
      </c>
      <c r="BZ27" s="36" t="str">
        <f t="shared" ca="1" si="35"/>
        <v>-</v>
      </c>
      <c r="CA27" s="36" t="str">
        <f t="shared" ca="1" si="35"/>
        <v>-</v>
      </c>
      <c r="CB27" s="31" t="str">
        <f t="shared" ca="1" si="35"/>
        <v>-</v>
      </c>
      <c r="CC27" s="21"/>
      <c r="CD27" s="21"/>
      <c r="CE27" s="21"/>
      <c r="CF27" s="38"/>
      <c r="CG27" s="38"/>
      <c r="CH27" s="35" t="str">
        <f ca="1">CH26</f>
        <v>-</v>
      </c>
      <c r="CI27" s="36" t="str">
        <f t="shared" ref="CI27" ca="1" si="36">CH27</f>
        <v>-</v>
      </c>
      <c r="CJ27" s="36" t="str">
        <f t="shared" ref="CJ27" ca="1" si="37">CI27</f>
        <v>-</v>
      </c>
      <c r="CK27" s="36" t="str">
        <f t="shared" ref="CK27" ca="1" si="38">CJ27</f>
        <v>-</v>
      </c>
      <c r="CL27" s="36" t="str">
        <f t="shared" ref="CL27" ca="1" si="39">CK27</f>
        <v>-</v>
      </c>
      <c r="CM27" s="36" t="str">
        <f t="shared" ref="CM27" ca="1" si="40">CL27</f>
        <v>-</v>
      </c>
      <c r="CN27" s="36" t="str">
        <f t="shared" ref="CN27" ca="1" si="41">CM27</f>
        <v>-</v>
      </c>
      <c r="CO27" s="36" t="str">
        <f t="shared" ref="CO27" ca="1" si="42">CN27</f>
        <v>-</v>
      </c>
      <c r="CP27" s="36" t="str">
        <f t="shared" ref="CP27" ca="1" si="43">CO27</f>
        <v>-</v>
      </c>
      <c r="CQ27" s="36" t="str">
        <f t="shared" ref="CQ27" ca="1" si="44">CP27</f>
        <v>-</v>
      </c>
      <c r="CR27" s="36" t="str">
        <f t="shared" ref="CR27" ca="1" si="45">CQ27</f>
        <v>-</v>
      </c>
      <c r="CS27" s="36" t="str">
        <f t="shared" ref="CS27" ca="1" si="46">CR27</f>
        <v>-</v>
      </c>
      <c r="CT27" s="36" t="str">
        <f t="shared" ref="CT27" ca="1" si="47">CS27</f>
        <v>-</v>
      </c>
      <c r="CU27" s="36" t="str">
        <f t="shared" ref="CU27" ca="1" si="48">CT27</f>
        <v>-</v>
      </c>
      <c r="CV27" s="36" t="str">
        <f t="shared" ref="CV27" ca="1" si="49">CU27</f>
        <v>-</v>
      </c>
      <c r="CW27" s="31" t="str">
        <f t="shared" ref="CW27" ca="1" si="50">CV27</f>
        <v>-</v>
      </c>
      <c r="CX27" s="21"/>
      <c r="CY27" s="21"/>
      <c r="CZ27" s="21"/>
      <c r="DA27" s="38"/>
      <c r="DB27" s="38"/>
      <c r="DC27" s="35" t="str">
        <f ca="1">DC26</f>
        <v>-</v>
      </c>
      <c r="DD27" s="36" t="str">
        <f t="shared" ref="DD27" ca="1" si="51">DC27</f>
        <v>-</v>
      </c>
      <c r="DE27" s="36" t="str">
        <f t="shared" ref="DE27" ca="1" si="52">DD27</f>
        <v>-</v>
      </c>
      <c r="DF27" s="36" t="str">
        <f t="shared" ref="DF27" ca="1" si="53">DE27</f>
        <v>-</v>
      </c>
      <c r="DG27" s="36" t="str">
        <f t="shared" ref="DG27" ca="1" si="54">DF27</f>
        <v>-</v>
      </c>
      <c r="DH27" s="36" t="str">
        <f t="shared" ref="DH27" ca="1" si="55">DG27</f>
        <v>-</v>
      </c>
      <c r="DI27" s="36" t="str">
        <f t="shared" ref="DI27" ca="1" si="56">DH27</f>
        <v>-</v>
      </c>
      <c r="DJ27" s="36" t="str">
        <f t="shared" ref="DJ27" ca="1" si="57">DI27</f>
        <v>-</v>
      </c>
      <c r="DK27" s="36" t="str">
        <f t="shared" ref="DK27" ca="1" si="58">DJ27</f>
        <v>-</v>
      </c>
      <c r="DL27" s="36" t="str">
        <f t="shared" ref="DL27" ca="1" si="59">DK27</f>
        <v>-</v>
      </c>
      <c r="DM27" s="36" t="str">
        <f t="shared" ref="DM27" ca="1" si="60">DL27</f>
        <v>-</v>
      </c>
      <c r="DN27" s="36" t="str">
        <f t="shared" ref="DN27" ca="1" si="61">DM27</f>
        <v>-</v>
      </c>
      <c r="DO27" s="36" t="str">
        <f t="shared" ref="DO27" ca="1" si="62">DN27</f>
        <v>-</v>
      </c>
      <c r="DP27" s="36" t="str">
        <f t="shared" ref="DP27" ca="1" si="63">DO27</f>
        <v>-</v>
      </c>
      <c r="DQ27" s="36" t="str">
        <f t="shared" ref="DQ27" ca="1" si="64">DP27</f>
        <v>-</v>
      </c>
      <c r="DR27" s="31" t="str">
        <f t="shared" ref="DR27" ca="1" si="65">DQ27</f>
        <v>-</v>
      </c>
      <c r="DS27" s="21"/>
      <c r="DT27" s="21"/>
      <c r="DU27" s="21"/>
    </row>
    <row r="28" spans="5:125" ht="11.25" customHeight="1">
      <c r="E28" s="23"/>
      <c r="W28" s="37"/>
      <c r="X28" s="37"/>
      <c r="Y28" s="37"/>
      <c r="Z28" s="37"/>
      <c r="AA28" s="37"/>
      <c r="AB28" s="37"/>
      <c r="AC28" s="37"/>
      <c r="AD28" s="37"/>
      <c r="AE28" s="39"/>
      <c r="AF28" s="37"/>
      <c r="AG28" s="37"/>
      <c r="AH28" s="37"/>
      <c r="AI28" s="37"/>
      <c r="AJ28" s="37"/>
      <c r="AK28" s="37"/>
      <c r="AL28" s="37"/>
      <c r="AM28" s="37"/>
      <c r="AN28" s="37"/>
      <c r="AO28" s="37"/>
      <c r="AP28" s="37"/>
      <c r="AQ28" s="37"/>
      <c r="AR28" s="37"/>
      <c r="AS28" s="37"/>
      <c r="AT28" s="37"/>
      <c r="AU28" s="37"/>
      <c r="AV28" s="37"/>
      <c r="AW28" s="37"/>
      <c r="AX28" s="37"/>
      <c r="AY28" s="37"/>
      <c r="AZ28" s="39"/>
      <c r="BA28" s="37"/>
      <c r="BB28" s="37"/>
      <c r="BC28" s="37"/>
      <c r="BD28" s="37"/>
      <c r="BE28" s="37"/>
      <c r="BF28" s="37"/>
      <c r="BG28" s="37"/>
      <c r="BH28" s="37"/>
      <c r="BI28" s="38"/>
      <c r="BJ28" s="38"/>
      <c r="BK28" s="38"/>
      <c r="BL28" s="38"/>
      <c r="BM28" s="37"/>
      <c r="BN28" s="37"/>
      <c r="BO28" s="37"/>
      <c r="BP28" s="37"/>
      <c r="BQ28" s="37"/>
      <c r="BR28" s="37"/>
      <c r="BS28" s="37"/>
      <c r="BT28" s="37"/>
      <c r="BU28" s="39"/>
      <c r="BV28" s="37"/>
      <c r="BW28" s="37"/>
      <c r="BX28" s="37"/>
      <c r="BY28" s="37"/>
      <c r="BZ28" s="37"/>
      <c r="CA28" s="37"/>
      <c r="CB28" s="37"/>
      <c r="CC28" s="21"/>
      <c r="CD28" s="21"/>
      <c r="CE28" s="21"/>
      <c r="CF28" s="38"/>
      <c r="CG28" s="38"/>
      <c r="CH28" s="37"/>
      <c r="CI28" s="37"/>
      <c r="CJ28" s="37"/>
      <c r="CK28" s="37"/>
      <c r="CL28" s="37"/>
      <c r="CM28" s="37"/>
      <c r="CN28" s="37"/>
      <c r="CO28" s="37"/>
      <c r="CP28" s="39"/>
      <c r="CQ28" s="37"/>
      <c r="CR28" s="37"/>
      <c r="CS28" s="37"/>
      <c r="CT28" s="37"/>
      <c r="CU28" s="37"/>
      <c r="CV28" s="37"/>
      <c r="CW28" s="37"/>
      <c r="CX28" s="21"/>
      <c r="CY28" s="21"/>
      <c r="CZ28" s="21"/>
      <c r="DA28" s="38"/>
      <c r="DB28" s="38"/>
      <c r="DC28" s="37"/>
      <c r="DD28" s="37"/>
      <c r="DE28" s="37"/>
      <c r="DF28" s="37"/>
      <c r="DG28" s="37"/>
      <c r="DH28" s="37"/>
      <c r="DI28" s="37"/>
      <c r="DJ28" s="37"/>
      <c r="DK28" s="39"/>
      <c r="DL28" s="37"/>
      <c r="DM28" s="37"/>
      <c r="DN28" s="37"/>
      <c r="DO28" s="37"/>
      <c r="DP28" s="37"/>
      <c r="DQ28" s="37"/>
      <c r="DR28" s="37"/>
      <c r="DS28" s="21"/>
      <c r="DT28" s="21"/>
      <c r="DU28" s="21"/>
    </row>
    <row r="29" spans="5:125" ht="11.25" customHeight="1" thickBot="1">
      <c r="E29" s="23"/>
      <c r="W29" s="37"/>
      <c r="X29" s="37"/>
      <c r="Y29" s="37"/>
      <c r="Z29" s="37"/>
      <c r="AA29" s="37"/>
      <c r="AB29" s="37"/>
      <c r="AC29" s="37"/>
      <c r="AD29" s="37"/>
      <c r="AE29" s="39"/>
      <c r="AF29" s="37"/>
      <c r="AG29" s="37"/>
      <c r="AH29" s="37"/>
      <c r="AI29" s="37"/>
      <c r="AJ29" s="37"/>
      <c r="AK29" s="37"/>
      <c r="AL29" s="37"/>
      <c r="AM29" s="37"/>
      <c r="AN29" s="37"/>
      <c r="AO29" s="37"/>
      <c r="AP29" s="37"/>
      <c r="AQ29" s="37"/>
      <c r="AR29" s="37"/>
      <c r="AS29" s="37"/>
      <c r="AT29" s="37"/>
      <c r="AU29" s="37"/>
      <c r="AV29" s="37"/>
      <c r="AW29" s="37"/>
      <c r="AX29" s="37"/>
      <c r="AY29" s="37"/>
      <c r="AZ29" s="39"/>
      <c r="BA29" s="37"/>
      <c r="BB29" s="37"/>
      <c r="BC29" s="37"/>
      <c r="BD29" s="37"/>
      <c r="BE29" s="37"/>
      <c r="BF29" s="37"/>
      <c r="BG29" s="37"/>
      <c r="BH29" s="37"/>
      <c r="BI29" s="38"/>
      <c r="BJ29" s="38"/>
      <c r="BK29" s="38"/>
    </row>
    <row r="30" spans="5:125" ht="11.25" customHeight="1">
      <c r="E30" s="23"/>
      <c r="W30" s="32" t="str">
        <f ca="1">Scores!H10</f>
        <v>-</v>
      </c>
      <c r="X30" s="33" t="str">
        <f t="shared" ref="X30:AL30" ca="1" si="66">W30</f>
        <v>-</v>
      </c>
      <c r="Y30" s="33" t="str">
        <f t="shared" ca="1" si="66"/>
        <v>-</v>
      </c>
      <c r="Z30" s="33" t="str">
        <f t="shared" ca="1" si="66"/>
        <v>-</v>
      </c>
      <c r="AA30" s="33" t="str">
        <f t="shared" ca="1" si="66"/>
        <v>-</v>
      </c>
      <c r="AB30" s="33" t="str">
        <f t="shared" ca="1" si="66"/>
        <v>-</v>
      </c>
      <c r="AC30" s="33" t="str">
        <f t="shared" ca="1" si="66"/>
        <v>-</v>
      </c>
      <c r="AD30" s="33" t="str">
        <f t="shared" ca="1" si="66"/>
        <v>-</v>
      </c>
      <c r="AE30" s="33" t="str">
        <f t="shared" ca="1" si="66"/>
        <v>-</v>
      </c>
      <c r="AF30" s="33" t="str">
        <f t="shared" ca="1" si="66"/>
        <v>-</v>
      </c>
      <c r="AG30" s="33" t="str">
        <f t="shared" ca="1" si="66"/>
        <v>-</v>
      </c>
      <c r="AH30" s="33" t="str">
        <f t="shared" ca="1" si="66"/>
        <v>-</v>
      </c>
      <c r="AI30" s="33" t="str">
        <f t="shared" ca="1" si="66"/>
        <v>-</v>
      </c>
      <c r="AJ30" s="33" t="str">
        <f t="shared" ca="1" si="66"/>
        <v>-</v>
      </c>
      <c r="AK30" s="33" t="str">
        <f t="shared" ca="1" si="66"/>
        <v>-</v>
      </c>
      <c r="AL30" s="29" t="str">
        <f t="shared" ca="1" si="66"/>
        <v>-</v>
      </c>
      <c r="AM30" s="37"/>
      <c r="AN30" s="37"/>
      <c r="AO30" s="37"/>
      <c r="AP30" s="37"/>
      <c r="AQ30" s="37"/>
      <c r="AR30" s="32" t="str">
        <f ca="1">Scores!H13</f>
        <v>-</v>
      </c>
      <c r="AS30" s="33" t="str">
        <f t="shared" ref="AS30:BG30" ca="1" si="67">AR30</f>
        <v>-</v>
      </c>
      <c r="AT30" s="33" t="str">
        <f t="shared" ca="1" si="67"/>
        <v>-</v>
      </c>
      <c r="AU30" s="33" t="str">
        <f t="shared" ca="1" si="67"/>
        <v>-</v>
      </c>
      <c r="AV30" s="33" t="str">
        <f t="shared" ca="1" si="67"/>
        <v>-</v>
      </c>
      <c r="AW30" s="33" t="str">
        <f t="shared" ca="1" si="67"/>
        <v>-</v>
      </c>
      <c r="AX30" s="33" t="str">
        <f t="shared" ca="1" si="67"/>
        <v>-</v>
      </c>
      <c r="AY30" s="33" t="str">
        <f t="shared" ca="1" si="67"/>
        <v>-</v>
      </c>
      <c r="AZ30" s="33" t="str">
        <f t="shared" ca="1" si="67"/>
        <v>-</v>
      </c>
      <c r="BA30" s="33" t="str">
        <f t="shared" ca="1" si="67"/>
        <v>-</v>
      </c>
      <c r="BB30" s="33" t="str">
        <f t="shared" ca="1" si="67"/>
        <v>-</v>
      </c>
      <c r="BC30" s="33" t="str">
        <f t="shared" ca="1" si="67"/>
        <v>-</v>
      </c>
      <c r="BD30" s="33" t="str">
        <f t="shared" ca="1" si="67"/>
        <v>-</v>
      </c>
      <c r="BE30" s="33" t="str">
        <f t="shared" ca="1" si="67"/>
        <v>-</v>
      </c>
      <c r="BF30" s="33" t="str">
        <f t="shared" ca="1" si="67"/>
        <v>-</v>
      </c>
      <c r="BG30" s="29" t="str">
        <f t="shared" ca="1" si="67"/>
        <v>-</v>
      </c>
      <c r="BH30" s="37"/>
      <c r="BI30" s="38"/>
      <c r="BJ30" s="38"/>
      <c r="BK30" s="38"/>
    </row>
    <row r="31" spans="5:125" ht="11.25" customHeight="1">
      <c r="E31" s="23"/>
      <c r="W31" s="34" t="str">
        <f ca="1">W30</f>
        <v>-</v>
      </c>
      <c r="X31" s="313" t="str">
        <f>Scores!C10</f>
        <v>Politique Qualité/Sécurité de la PECM</v>
      </c>
      <c r="Y31" s="313"/>
      <c r="Z31" s="313"/>
      <c r="AA31" s="313"/>
      <c r="AB31" s="313"/>
      <c r="AC31" s="313"/>
      <c r="AD31" s="313"/>
      <c r="AE31" s="313"/>
      <c r="AF31" s="313"/>
      <c r="AG31" s="313"/>
      <c r="AH31" s="313"/>
      <c r="AI31" s="313"/>
      <c r="AJ31" s="313"/>
      <c r="AK31" s="313"/>
      <c r="AL31" s="30" t="str">
        <f ca="1">AL30</f>
        <v>-</v>
      </c>
      <c r="AM31" s="37"/>
      <c r="AN31" s="37"/>
      <c r="AO31" s="37"/>
      <c r="AP31" s="37"/>
      <c r="AQ31" s="37"/>
      <c r="AR31" s="34" t="str">
        <f ca="1">AR30</f>
        <v>-</v>
      </c>
      <c r="AS31" s="313" t="str">
        <f>Scores!C13</f>
        <v>Analyse des risques &amp; Retours d'expérience</v>
      </c>
      <c r="AT31" s="313"/>
      <c r="AU31" s="313"/>
      <c r="AV31" s="313"/>
      <c r="AW31" s="313"/>
      <c r="AX31" s="313"/>
      <c r="AY31" s="313"/>
      <c r="AZ31" s="313"/>
      <c r="BA31" s="313"/>
      <c r="BB31" s="313"/>
      <c r="BC31" s="313"/>
      <c r="BD31" s="313"/>
      <c r="BE31" s="313"/>
      <c r="BF31" s="313"/>
      <c r="BG31" s="30" t="str">
        <f ca="1">BG30</f>
        <v>-</v>
      </c>
      <c r="BH31" s="37"/>
      <c r="BI31" s="38"/>
      <c r="BJ31" s="38"/>
      <c r="BK31" s="38"/>
    </row>
    <row r="32" spans="5:125" ht="11.25" customHeight="1">
      <c r="E32" s="26"/>
      <c r="F32" s="25"/>
      <c r="G32" s="25"/>
      <c r="H32" s="25"/>
      <c r="I32" s="25"/>
      <c r="J32" s="25"/>
      <c r="K32" s="25"/>
      <c r="L32" s="25"/>
      <c r="M32" s="25"/>
      <c r="N32" s="25"/>
      <c r="O32" s="25"/>
      <c r="P32" s="25"/>
      <c r="Q32" s="25"/>
      <c r="R32" s="25"/>
      <c r="S32" s="25"/>
      <c r="W32" s="34" t="str">
        <f ca="1">W31</f>
        <v>-</v>
      </c>
      <c r="X32" s="313"/>
      <c r="Y32" s="313"/>
      <c r="Z32" s="313"/>
      <c r="AA32" s="313"/>
      <c r="AB32" s="313"/>
      <c r="AC32" s="313"/>
      <c r="AD32" s="313"/>
      <c r="AE32" s="313"/>
      <c r="AF32" s="313"/>
      <c r="AG32" s="313"/>
      <c r="AH32" s="313"/>
      <c r="AI32" s="313"/>
      <c r="AJ32" s="313"/>
      <c r="AK32" s="313"/>
      <c r="AL32" s="30" t="str">
        <f ca="1">AL31</f>
        <v>-</v>
      </c>
      <c r="AM32" s="37"/>
      <c r="AN32" s="37"/>
      <c r="AO32" s="37"/>
      <c r="AP32" s="37"/>
      <c r="AQ32" s="37"/>
      <c r="AR32" s="34" t="str">
        <f ca="1">AR31</f>
        <v>-</v>
      </c>
      <c r="AS32" s="313"/>
      <c r="AT32" s="313"/>
      <c r="AU32" s="313"/>
      <c r="AV32" s="313"/>
      <c r="AW32" s="313"/>
      <c r="AX32" s="313"/>
      <c r="AY32" s="313"/>
      <c r="AZ32" s="313"/>
      <c r="BA32" s="313"/>
      <c r="BB32" s="313"/>
      <c r="BC32" s="313"/>
      <c r="BD32" s="313"/>
      <c r="BE32" s="313"/>
      <c r="BF32" s="313"/>
      <c r="BG32" s="30" t="str">
        <f ca="1">BG31</f>
        <v>-</v>
      </c>
      <c r="BH32" s="37"/>
      <c r="BI32" s="38"/>
      <c r="BJ32" s="38"/>
      <c r="BK32" s="38"/>
    </row>
    <row r="33" spans="5:130" ht="11.25" customHeight="1">
      <c r="E33" s="23"/>
      <c r="W33" s="34" t="str">
        <f ca="1">W32</f>
        <v>-</v>
      </c>
      <c r="X33" s="313"/>
      <c r="Y33" s="313"/>
      <c r="Z33" s="313"/>
      <c r="AA33" s="313"/>
      <c r="AB33" s="313"/>
      <c r="AC33" s="313"/>
      <c r="AD33" s="313"/>
      <c r="AE33" s="313"/>
      <c r="AF33" s="313"/>
      <c r="AG33" s="313"/>
      <c r="AH33" s="313"/>
      <c r="AI33" s="313"/>
      <c r="AJ33" s="313"/>
      <c r="AK33" s="313"/>
      <c r="AL33" s="30" t="str">
        <f ca="1">AL32</f>
        <v>-</v>
      </c>
      <c r="AM33" s="37"/>
      <c r="AN33" s="37"/>
      <c r="AO33" s="37"/>
      <c r="AP33" s="37"/>
      <c r="AQ33" s="37"/>
      <c r="AR33" s="34" t="str">
        <f ca="1">AR32</f>
        <v>-</v>
      </c>
      <c r="AS33" s="313"/>
      <c r="AT33" s="313"/>
      <c r="AU33" s="313"/>
      <c r="AV33" s="313"/>
      <c r="AW33" s="313"/>
      <c r="AX33" s="313"/>
      <c r="AY33" s="313"/>
      <c r="AZ33" s="313"/>
      <c r="BA33" s="313"/>
      <c r="BB33" s="313"/>
      <c r="BC33" s="313"/>
      <c r="BD33" s="313"/>
      <c r="BE33" s="313"/>
      <c r="BF33" s="313"/>
      <c r="BG33" s="30" t="str">
        <f ca="1">BG32</f>
        <v>-</v>
      </c>
      <c r="BH33" s="37"/>
      <c r="BI33" s="38"/>
      <c r="BJ33" s="38"/>
      <c r="BK33" s="38"/>
    </row>
    <row r="34" spans="5:130" ht="11.25" customHeight="1">
      <c r="E34" s="23"/>
      <c r="W34" s="34" t="str">
        <f ca="1">W33</f>
        <v>-</v>
      </c>
      <c r="X34" s="313"/>
      <c r="Y34" s="313"/>
      <c r="Z34" s="313"/>
      <c r="AA34" s="313"/>
      <c r="AB34" s="313"/>
      <c r="AC34" s="313"/>
      <c r="AD34" s="313"/>
      <c r="AE34" s="313"/>
      <c r="AF34" s="313"/>
      <c r="AG34" s="313"/>
      <c r="AH34" s="313"/>
      <c r="AI34" s="313"/>
      <c r="AJ34" s="313"/>
      <c r="AK34" s="313"/>
      <c r="AL34" s="30" t="str">
        <f ca="1">AL33</f>
        <v>-</v>
      </c>
      <c r="AM34" s="37"/>
      <c r="AN34" s="37"/>
      <c r="AO34" s="37"/>
      <c r="AP34" s="37"/>
      <c r="AQ34" s="37"/>
      <c r="AR34" s="34" t="str">
        <f ca="1">AR33</f>
        <v>-</v>
      </c>
      <c r="AS34" s="313"/>
      <c r="AT34" s="313"/>
      <c r="AU34" s="313"/>
      <c r="AV34" s="313"/>
      <c r="AW34" s="313"/>
      <c r="AX34" s="313"/>
      <c r="AY34" s="313"/>
      <c r="AZ34" s="313"/>
      <c r="BA34" s="313"/>
      <c r="BB34" s="313"/>
      <c r="BC34" s="313"/>
      <c r="BD34" s="313"/>
      <c r="BE34" s="313"/>
      <c r="BF34" s="313"/>
      <c r="BG34" s="30" t="str">
        <f ca="1">BG33</f>
        <v>-</v>
      </c>
      <c r="BH34" s="37"/>
      <c r="BI34" s="38"/>
      <c r="BJ34" s="38"/>
      <c r="BK34" s="38"/>
    </row>
    <row r="35" spans="5:130" ht="11.25" customHeight="1" thickBot="1">
      <c r="E35" s="23"/>
      <c r="W35" s="35" t="str">
        <f ca="1">W34</f>
        <v>-</v>
      </c>
      <c r="X35" s="36" t="str">
        <f t="shared" ref="X35:AL35" ca="1" si="68">W35</f>
        <v>-</v>
      </c>
      <c r="Y35" s="36" t="str">
        <f t="shared" ca="1" si="68"/>
        <v>-</v>
      </c>
      <c r="Z35" s="36" t="str">
        <f t="shared" ca="1" si="68"/>
        <v>-</v>
      </c>
      <c r="AA35" s="36" t="str">
        <f t="shared" ca="1" si="68"/>
        <v>-</v>
      </c>
      <c r="AB35" s="36" t="str">
        <f t="shared" ca="1" si="68"/>
        <v>-</v>
      </c>
      <c r="AC35" s="36" t="str">
        <f t="shared" ca="1" si="68"/>
        <v>-</v>
      </c>
      <c r="AD35" s="36" t="str">
        <f t="shared" ca="1" si="68"/>
        <v>-</v>
      </c>
      <c r="AE35" s="36" t="str">
        <f t="shared" ca="1" si="68"/>
        <v>-</v>
      </c>
      <c r="AF35" s="36" t="str">
        <f t="shared" ca="1" si="68"/>
        <v>-</v>
      </c>
      <c r="AG35" s="36" t="str">
        <f t="shared" ca="1" si="68"/>
        <v>-</v>
      </c>
      <c r="AH35" s="36" t="str">
        <f t="shared" ca="1" si="68"/>
        <v>-</v>
      </c>
      <c r="AI35" s="36" t="str">
        <f t="shared" ca="1" si="68"/>
        <v>-</v>
      </c>
      <c r="AJ35" s="36" t="str">
        <f t="shared" ca="1" si="68"/>
        <v>-</v>
      </c>
      <c r="AK35" s="36" t="str">
        <f t="shared" ca="1" si="68"/>
        <v>-</v>
      </c>
      <c r="AL35" s="31" t="str">
        <f t="shared" ca="1" si="68"/>
        <v>-</v>
      </c>
      <c r="AM35" s="37"/>
      <c r="AN35" s="37"/>
      <c r="AO35" s="37"/>
      <c r="AP35" s="37"/>
      <c r="AQ35" s="37"/>
      <c r="AR35" s="35" t="str">
        <f ca="1">AR34</f>
        <v>-</v>
      </c>
      <c r="AS35" s="36" t="str">
        <f t="shared" ref="AS35:BG35" ca="1" si="69">AR35</f>
        <v>-</v>
      </c>
      <c r="AT35" s="36" t="str">
        <f t="shared" ca="1" si="69"/>
        <v>-</v>
      </c>
      <c r="AU35" s="36" t="str">
        <f t="shared" ca="1" si="69"/>
        <v>-</v>
      </c>
      <c r="AV35" s="36" t="str">
        <f t="shared" ca="1" si="69"/>
        <v>-</v>
      </c>
      <c r="AW35" s="36" t="str">
        <f t="shared" ca="1" si="69"/>
        <v>-</v>
      </c>
      <c r="AX35" s="36" t="str">
        <f t="shared" ca="1" si="69"/>
        <v>-</v>
      </c>
      <c r="AY35" s="36" t="str">
        <f t="shared" ca="1" si="69"/>
        <v>-</v>
      </c>
      <c r="AZ35" s="36" t="str">
        <f t="shared" ca="1" si="69"/>
        <v>-</v>
      </c>
      <c r="BA35" s="36" t="str">
        <f t="shared" ca="1" si="69"/>
        <v>-</v>
      </c>
      <c r="BB35" s="36" t="str">
        <f t="shared" ca="1" si="69"/>
        <v>-</v>
      </c>
      <c r="BC35" s="36" t="str">
        <f t="shared" ca="1" si="69"/>
        <v>-</v>
      </c>
      <c r="BD35" s="36" t="str">
        <f t="shared" ca="1" si="69"/>
        <v>-</v>
      </c>
      <c r="BE35" s="36" t="str">
        <f t="shared" ca="1" si="69"/>
        <v>-</v>
      </c>
      <c r="BF35" s="36" t="str">
        <f t="shared" ca="1" si="69"/>
        <v>-</v>
      </c>
      <c r="BG35" s="31" t="str">
        <f t="shared" ca="1" si="69"/>
        <v>-</v>
      </c>
      <c r="BH35" s="37"/>
      <c r="BI35" s="38"/>
      <c r="BJ35" s="38"/>
      <c r="BK35" s="38"/>
    </row>
    <row r="36" spans="5:130" ht="11.25" customHeight="1">
      <c r="E36" s="23"/>
      <c r="W36" s="37"/>
      <c r="X36" s="37"/>
      <c r="Y36" s="37"/>
      <c r="Z36" s="37"/>
      <c r="AA36" s="37"/>
      <c r="AB36" s="37"/>
      <c r="AC36" s="37"/>
      <c r="AD36" s="37"/>
      <c r="AE36" s="39"/>
      <c r="AF36" s="37"/>
      <c r="AG36" s="37"/>
      <c r="AH36" s="37"/>
      <c r="AI36" s="37"/>
      <c r="AJ36" s="37"/>
      <c r="AK36" s="37"/>
      <c r="AL36" s="37"/>
      <c r="AM36" s="37"/>
      <c r="AN36" s="37"/>
      <c r="AO36" s="37"/>
      <c r="AP36" s="37"/>
      <c r="AQ36" s="37"/>
      <c r="AR36" s="37"/>
      <c r="AS36" s="37"/>
      <c r="AT36" s="37"/>
      <c r="AU36" s="37"/>
      <c r="AV36" s="37"/>
      <c r="AW36" s="37"/>
      <c r="AX36" s="37"/>
      <c r="AY36" s="37"/>
      <c r="AZ36" s="39"/>
      <c r="BA36" s="37"/>
      <c r="BB36" s="37"/>
      <c r="BC36" s="37"/>
      <c r="BD36" s="37"/>
      <c r="BE36" s="37"/>
      <c r="BF36" s="37"/>
      <c r="BG36" s="37"/>
      <c r="BH36" s="37"/>
      <c r="BI36" s="38"/>
      <c r="BJ36" s="38"/>
      <c r="BK36" s="38"/>
    </row>
    <row r="37" spans="5:130" ht="11.25" customHeight="1" thickBot="1">
      <c r="E37" s="23"/>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9"/>
      <c r="BA37" s="37"/>
      <c r="BB37" s="37"/>
      <c r="BC37" s="37"/>
      <c r="BD37" s="37"/>
      <c r="BE37" s="37"/>
      <c r="BF37" s="37"/>
      <c r="BG37" s="37"/>
      <c r="BH37" s="37"/>
      <c r="BI37" s="38"/>
      <c r="BJ37" s="38"/>
      <c r="BK37" s="38"/>
    </row>
    <row r="38" spans="5:130" ht="8.25" customHeight="1">
      <c r="E38" s="23"/>
      <c r="V38" s="37"/>
      <c r="W38" s="37"/>
      <c r="X38" s="37"/>
      <c r="Y38" s="37"/>
      <c r="Z38" s="37"/>
      <c r="AA38" s="37"/>
      <c r="AB38" s="37"/>
      <c r="AC38" s="37"/>
      <c r="AD38" s="37"/>
      <c r="AE38" s="37"/>
      <c r="AF38" s="37"/>
      <c r="AG38" s="37"/>
      <c r="AH38" s="37"/>
      <c r="AI38" s="37"/>
      <c r="AJ38" s="37"/>
      <c r="AK38" s="37"/>
      <c r="AL38" s="37"/>
      <c r="AM38" s="37"/>
      <c r="AN38" s="37"/>
      <c r="AO38" s="37"/>
      <c r="AP38" s="37"/>
      <c r="AQ38" s="37"/>
      <c r="AR38" s="32" t="str">
        <f ca="1">Scores!H14</f>
        <v>-</v>
      </c>
      <c r="AS38" s="33" t="str">
        <f t="shared" ref="AS38:BG38" ca="1" si="70">AR38</f>
        <v>-</v>
      </c>
      <c r="AT38" s="33" t="str">
        <f t="shared" ca="1" si="70"/>
        <v>-</v>
      </c>
      <c r="AU38" s="33" t="str">
        <f t="shared" ca="1" si="70"/>
        <v>-</v>
      </c>
      <c r="AV38" s="33" t="str">
        <f t="shared" ca="1" si="70"/>
        <v>-</v>
      </c>
      <c r="AW38" s="33" t="str">
        <f t="shared" ca="1" si="70"/>
        <v>-</v>
      </c>
      <c r="AX38" s="33" t="str">
        <f t="shared" ca="1" si="70"/>
        <v>-</v>
      </c>
      <c r="AY38" s="33" t="str">
        <f t="shared" ca="1" si="70"/>
        <v>-</v>
      </c>
      <c r="AZ38" s="33" t="str">
        <f t="shared" ca="1" si="70"/>
        <v>-</v>
      </c>
      <c r="BA38" s="33" t="str">
        <f t="shared" ca="1" si="70"/>
        <v>-</v>
      </c>
      <c r="BB38" s="33" t="str">
        <f t="shared" ca="1" si="70"/>
        <v>-</v>
      </c>
      <c r="BC38" s="33" t="str">
        <f t="shared" ca="1" si="70"/>
        <v>-</v>
      </c>
      <c r="BD38" s="33" t="str">
        <f t="shared" ca="1" si="70"/>
        <v>-</v>
      </c>
      <c r="BE38" s="33" t="str">
        <f t="shared" ca="1" si="70"/>
        <v>-</v>
      </c>
      <c r="BF38" s="33" t="str">
        <f t="shared" ca="1" si="70"/>
        <v>-</v>
      </c>
      <c r="BG38" s="29" t="str">
        <f t="shared" ca="1" si="70"/>
        <v>-</v>
      </c>
      <c r="BH38" s="37"/>
      <c r="BI38" s="38"/>
      <c r="BJ38" s="38"/>
      <c r="BK38" s="38"/>
    </row>
    <row r="39" spans="5:130" ht="16.5" customHeight="1">
      <c r="E39" s="23"/>
      <c r="V39" s="37"/>
      <c r="W39" s="37"/>
      <c r="X39" s="37"/>
      <c r="Y39" s="37"/>
      <c r="Z39" s="37"/>
      <c r="AA39" s="37"/>
      <c r="AB39" s="37"/>
      <c r="AC39" s="37"/>
      <c r="AD39" s="37"/>
      <c r="AE39" s="37"/>
      <c r="AF39" s="37"/>
      <c r="AG39" s="37"/>
      <c r="AH39" s="37"/>
      <c r="AI39" s="37"/>
      <c r="AJ39" s="37"/>
      <c r="AK39" s="37"/>
      <c r="AL39" s="37"/>
      <c r="AM39" s="37"/>
      <c r="AN39" s="37"/>
      <c r="AO39" s="37"/>
      <c r="AP39" s="37"/>
      <c r="AQ39" s="37"/>
      <c r="AR39" s="34" t="str">
        <f ca="1">AR38</f>
        <v>-</v>
      </c>
      <c r="AS39" s="312" t="str">
        <f>Scores!C14</f>
        <v>Risques liés à l'informatisation du circuit du médicament</v>
      </c>
      <c r="AT39" s="312"/>
      <c r="AU39" s="312"/>
      <c r="AV39" s="312"/>
      <c r="AW39" s="312"/>
      <c r="AX39" s="312"/>
      <c r="AY39" s="312"/>
      <c r="AZ39" s="312"/>
      <c r="BA39" s="312"/>
      <c r="BB39" s="312"/>
      <c r="BC39" s="312"/>
      <c r="BD39" s="312"/>
      <c r="BE39" s="312"/>
      <c r="BF39" s="312"/>
      <c r="BG39" s="30" t="str">
        <f ca="1">BG38</f>
        <v>-</v>
      </c>
      <c r="BH39" s="37"/>
      <c r="BI39" s="38"/>
      <c r="BJ39" s="38"/>
      <c r="BK39" s="38"/>
    </row>
    <row r="40" spans="5:130" ht="16.5" customHeight="1">
      <c r="E40" s="23"/>
      <c r="V40" s="37"/>
      <c r="W40" s="37"/>
      <c r="X40" s="37"/>
      <c r="Y40" s="37"/>
      <c r="Z40" s="37"/>
      <c r="AA40" s="37"/>
      <c r="AB40" s="37"/>
      <c r="AC40" s="37"/>
      <c r="AD40" s="37"/>
      <c r="AE40" s="37"/>
      <c r="AF40" s="37"/>
      <c r="AG40" s="37"/>
      <c r="AH40" s="37"/>
      <c r="AI40" s="37"/>
      <c r="AJ40" s="37"/>
      <c r="AK40" s="37"/>
      <c r="AL40" s="37"/>
      <c r="AM40" s="37"/>
      <c r="AN40" s="40"/>
      <c r="AO40" s="40"/>
      <c r="AP40" s="40"/>
      <c r="AQ40" s="40"/>
      <c r="AR40" s="34" t="str">
        <f ca="1">AR39</f>
        <v>-</v>
      </c>
      <c r="AS40" s="312"/>
      <c r="AT40" s="312"/>
      <c r="AU40" s="312"/>
      <c r="AV40" s="312"/>
      <c r="AW40" s="312"/>
      <c r="AX40" s="312"/>
      <c r="AY40" s="312"/>
      <c r="AZ40" s="312"/>
      <c r="BA40" s="312"/>
      <c r="BB40" s="312"/>
      <c r="BC40" s="312"/>
      <c r="BD40" s="312"/>
      <c r="BE40" s="312"/>
      <c r="BF40" s="312"/>
      <c r="BG40" s="30" t="str">
        <f ca="1">BG39</f>
        <v>-</v>
      </c>
      <c r="BH40" s="40"/>
      <c r="BI40" s="40"/>
      <c r="BJ40" s="40"/>
      <c r="BK40" s="40"/>
    </row>
    <row r="41" spans="5:130" ht="16.5" customHeight="1">
      <c r="E41" s="23"/>
      <c r="V41" s="37"/>
      <c r="W41" s="37"/>
      <c r="X41" s="37"/>
      <c r="Y41" s="37"/>
      <c r="Z41" s="37"/>
      <c r="AA41" s="37"/>
      <c r="AB41" s="37"/>
      <c r="AC41" s="37"/>
      <c r="AD41" s="37"/>
      <c r="AE41" s="37"/>
      <c r="AF41" s="37"/>
      <c r="AG41" s="37"/>
      <c r="AH41" s="37"/>
      <c r="AI41" s="37"/>
      <c r="AJ41" s="37"/>
      <c r="AK41" s="37"/>
      <c r="AL41" s="37"/>
      <c r="AM41" s="37"/>
      <c r="AN41" s="40"/>
      <c r="AO41" s="40"/>
      <c r="AP41" s="40"/>
      <c r="AQ41" s="40"/>
      <c r="AR41" s="34" t="str">
        <f ca="1">AR40</f>
        <v>-</v>
      </c>
      <c r="AS41" s="312"/>
      <c r="AT41" s="312"/>
      <c r="AU41" s="312"/>
      <c r="AV41" s="312"/>
      <c r="AW41" s="312"/>
      <c r="AX41" s="312"/>
      <c r="AY41" s="312"/>
      <c r="AZ41" s="312"/>
      <c r="BA41" s="312"/>
      <c r="BB41" s="312"/>
      <c r="BC41" s="312"/>
      <c r="BD41" s="312"/>
      <c r="BE41" s="312"/>
      <c r="BF41" s="312"/>
      <c r="BG41" s="30" t="str">
        <f ca="1">BG40</f>
        <v>-</v>
      </c>
      <c r="BH41" s="40"/>
      <c r="BI41" s="40"/>
      <c r="BJ41" s="40"/>
      <c r="BK41" s="40"/>
    </row>
    <row r="42" spans="5:130" ht="16.5" customHeight="1">
      <c r="E42" s="23"/>
      <c r="V42" s="37"/>
      <c r="W42" s="37"/>
      <c r="X42" s="37"/>
      <c r="Y42" s="37"/>
      <c r="Z42" s="37"/>
      <c r="AA42" s="37"/>
      <c r="AB42" s="37"/>
      <c r="AC42" s="37"/>
      <c r="AD42" s="37"/>
      <c r="AE42" s="37"/>
      <c r="AF42" s="37"/>
      <c r="AG42" s="37"/>
      <c r="AH42" s="37"/>
      <c r="AI42" s="37"/>
      <c r="AJ42" s="37"/>
      <c r="AK42" s="37"/>
      <c r="AL42" s="37"/>
      <c r="AM42" s="37"/>
      <c r="AN42" s="40"/>
      <c r="AO42" s="40"/>
      <c r="AP42" s="40"/>
      <c r="AQ42" s="40"/>
      <c r="AR42" s="34" t="str">
        <f ca="1">AR41</f>
        <v>-</v>
      </c>
      <c r="AS42" s="312"/>
      <c r="AT42" s="312"/>
      <c r="AU42" s="312"/>
      <c r="AV42" s="312"/>
      <c r="AW42" s="312"/>
      <c r="AX42" s="312"/>
      <c r="AY42" s="312"/>
      <c r="AZ42" s="312"/>
      <c r="BA42" s="312"/>
      <c r="BB42" s="312"/>
      <c r="BC42" s="312"/>
      <c r="BD42" s="312"/>
      <c r="BE42" s="312"/>
      <c r="BF42" s="312"/>
      <c r="BG42" s="30" t="str">
        <f ca="1">BG41</f>
        <v>-</v>
      </c>
      <c r="BH42" s="40"/>
      <c r="BI42" s="40"/>
      <c r="BJ42" s="40"/>
      <c r="BK42" s="40"/>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row>
    <row r="43" spans="5:130" ht="11.25" customHeight="1" thickBot="1">
      <c r="E43" s="23"/>
      <c r="V43" s="37"/>
      <c r="W43" s="37"/>
      <c r="X43" s="37"/>
      <c r="Y43" s="37"/>
      <c r="Z43" s="37"/>
      <c r="AA43" s="37"/>
      <c r="AB43" s="37"/>
      <c r="AC43" s="37"/>
      <c r="AD43" s="37"/>
      <c r="AE43" s="37"/>
      <c r="AF43" s="37"/>
      <c r="AG43" s="37"/>
      <c r="AH43" s="37"/>
      <c r="AI43" s="37"/>
      <c r="AJ43" s="37"/>
      <c r="AK43" s="37"/>
      <c r="AL43" s="37"/>
      <c r="AM43" s="37"/>
      <c r="AN43" s="38"/>
      <c r="AO43" s="38"/>
      <c r="AP43" s="38"/>
      <c r="AQ43" s="37"/>
      <c r="AR43" s="35" t="str">
        <f ca="1">AR42</f>
        <v>-</v>
      </c>
      <c r="AS43" s="36" t="str">
        <f t="shared" ref="AS43:BG43" ca="1" si="71">AR43</f>
        <v>-</v>
      </c>
      <c r="AT43" s="36" t="str">
        <f t="shared" ca="1" si="71"/>
        <v>-</v>
      </c>
      <c r="AU43" s="36" t="str">
        <f t="shared" ca="1" si="71"/>
        <v>-</v>
      </c>
      <c r="AV43" s="36" t="str">
        <f t="shared" ca="1" si="71"/>
        <v>-</v>
      </c>
      <c r="AW43" s="36" t="str">
        <f t="shared" ca="1" si="71"/>
        <v>-</v>
      </c>
      <c r="AX43" s="36" t="str">
        <f t="shared" ca="1" si="71"/>
        <v>-</v>
      </c>
      <c r="AY43" s="36" t="str">
        <f t="shared" ca="1" si="71"/>
        <v>-</v>
      </c>
      <c r="AZ43" s="36" t="str">
        <f t="shared" ca="1" si="71"/>
        <v>-</v>
      </c>
      <c r="BA43" s="36" t="str">
        <f t="shared" ca="1" si="71"/>
        <v>-</v>
      </c>
      <c r="BB43" s="36" t="str">
        <f t="shared" ca="1" si="71"/>
        <v>-</v>
      </c>
      <c r="BC43" s="36" t="str">
        <f t="shared" ca="1" si="71"/>
        <v>-</v>
      </c>
      <c r="BD43" s="36" t="str">
        <f t="shared" ca="1" si="71"/>
        <v>-</v>
      </c>
      <c r="BE43" s="36" t="str">
        <f t="shared" ca="1" si="71"/>
        <v>-</v>
      </c>
      <c r="BF43" s="36" t="str">
        <f t="shared" ca="1" si="71"/>
        <v>-</v>
      </c>
      <c r="BG43" s="31" t="str">
        <f t="shared" ca="1" si="71"/>
        <v>-</v>
      </c>
      <c r="BH43" s="37"/>
      <c r="BI43" s="37"/>
      <c r="BJ43" s="37"/>
      <c r="BK43" s="37"/>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row>
    <row r="44" spans="5:130" ht="11.25" customHeight="1">
      <c r="E44" s="23"/>
      <c r="V44" s="37"/>
      <c r="W44" s="37"/>
      <c r="X44" s="37"/>
      <c r="Y44" s="37"/>
      <c r="Z44" s="37"/>
      <c r="AA44" s="37"/>
      <c r="AB44" s="37"/>
      <c r="AC44" s="37"/>
      <c r="AD44" s="37"/>
      <c r="AE44" s="37"/>
      <c r="AF44" s="37"/>
      <c r="AG44" s="37"/>
      <c r="AH44" s="37"/>
      <c r="AI44" s="37"/>
      <c r="AJ44" s="37"/>
      <c r="AK44" s="37"/>
      <c r="AL44" s="37"/>
      <c r="AM44" s="37"/>
      <c r="AN44" s="21"/>
      <c r="AO44" s="21"/>
      <c r="AP44" s="21"/>
      <c r="AZ44" s="17"/>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row>
    <row r="45" spans="5:130" ht="11.25" customHeight="1" thickBot="1">
      <c r="E45" s="23"/>
      <c r="V45" s="37"/>
      <c r="W45" s="37"/>
      <c r="X45" s="37"/>
      <c r="Y45" s="37"/>
      <c r="Z45" s="37"/>
      <c r="AA45" s="37"/>
      <c r="AB45" s="37"/>
      <c r="AC45" s="37"/>
      <c r="AD45" s="37"/>
      <c r="AE45" s="37"/>
      <c r="AF45" s="37"/>
      <c r="AG45" s="37"/>
      <c r="AH45" s="37"/>
      <c r="AI45" s="37"/>
      <c r="AJ45" s="37"/>
      <c r="AK45" s="37"/>
      <c r="AL45" s="37"/>
      <c r="AM45" s="37"/>
      <c r="AN45" s="21"/>
      <c r="AO45" s="21"/>
      <c r="AP45" s="21"/>
      <c r="AZ45" s="213"/>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row>
    <row r="46" spans="5:130" ht="11.25" customHeight="1">
      <c r="E46" s="23"/>
      <c r="V46" s="37"/>
      <c r="W46" s="37"/>
      <c r="X46" s="37"/>
      <c r="Y46" s="37"/>
      <c r="Z46" s="37"/>
      <c r="AA46" s="37"/>
      <c r="AB46" s="37"/>
      <c r="AC46" s="37"/>
      <c r="AD46" s="37"/>
      <c r="AE46" s="37"/>
      <c r="AF46" s="37"/>
      <c r="AG46" s="37"/>
      <c r="AH46" s="37"/>
      <c r="AI46" s="37"/>
      <c r="AJ46" s="37"/>
      <c r="AK46" s="37"/>
      <c r="AL46" s="37"/>
      <c r="AM46" s="37"/>
      <c r="AN46" s="21"/>
      <c r="AO46" s="21"/>
      <c r="AP46" s="21"/>
      <c r="AR46" s="32" t="str">
        <f ca="1">Scores!H15</f>
        <v>-</v>
      </c>
      <c r="AS46" s="33" t="str">
        <f t="shared" ref="AS46" ca="1" si="72">AR46</f>
        <v>-</v>
      </c>
      <c r="AT46" s="33" t="str">
        <f t="shared" ref="AT46" ca="1" si="73">AS46</f>
        <v>-</v>
      </c>
      <c r="AU46" s="33" t="str">
        <f t="shared" ref="AU46" ca="1" si="74">AT46</f>
        <v>-</v>
      </c>
      <c r="AV46" s="33" t="str">
        <f t="shared" ref="AV46" ca="1" si="75">AU46</f>
        <v>-</v>
      </c>
      <c r="AW46" s="33" t="str">
        <f t="shared" ref="AW46" ca="1" si="76">AV46</f>
        <v>-</v>
      </c>
      <c r="AX46" s="33" t="str">
        <f t="shared" ref="AX46" ca="1" si="77">AW46</f>
        <v>-</v>
      </c>
      <c r="AY46" s="33" t="str">
        <f t="shared" ref="AY46" ca="1" si="78">AX46</f>
        <v>-</v>
      </c>
      <c r="AZ46" s="33" t="str">
        <f t="shared" ref="AZ46" ca="1" si="79">AY46</f>
        <v>-</v>
      </c>
      <c r="BA46" s="33" t="str">
        <f t="shared" ref="BA46" ca="1" si="80">AZ46</f>
        <v>-</v>
      </c>
      <c r="BB46" s="33" t="str">
        <f t="shared" ref="BB46" ca="1" si="81">BA46</f>
        <v>-</v>
      </c>
      <c r="BC46" s="33" t="str">
        <f t="shared" ref="BC46" ca="1" si="82">BB46</f>
        <v>-</v>
      </c>
      <c r="BD46" s="33" t="str">
        <f t="shared" ref="BD46" ca="1" si="83">BC46</f>
        <v>-</v>
      </c>
      <c r="BE46" s="33" t="str">
        <f t="shared" ref="BE46" ca="1" si="84">BD46</f>
        <v>-</v>
      </c>
      <c r="BF46" s="33" t="str">
        <f t="shared" ref="BF46" ca="1" si="85">BE46</f>
        <v>-</v>
      </c>
      <c r="BG46" s="29" t="str">
        <f t="shared" ref="BG46" ca="1" si="86">BF46</f>
        <v>-</v>
      </c>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row>
    <row r="47" spans="5:130" ht="11.25" customHeight="1">
      <c r="E47" s="23"/>
      <c r="V47" s="37"/>
      <c r="W47" s="37"/>
      <c r="X47" s="37"/>
      <c r="Y47" s="37"/>
      <c r="Z47" s="37"/>
      <c r="AA47" s="37"/>
      <c r="AB47" s="37"/>
      <c r="AC47" s="37"/>
      <c r="AD47" s="37"/>
      <c r="AE47" s="37"/>
      <c r="AF47" s="37"/>
      <c r="AG47" s="37"/>
      <c r="AH47" s="37"/>
      <c r="AI47" s="37"/>
      <c r="AJ47" s="37"/>
      <c r="AK47" s="37"/>
      <c r="AL47" s="37"/>
      <c r="AM47" s="37"/>
      <c r="AR47" s="34" t="str">
        <f ca="1">AR46</f>
        <v>-</v>
      </c>
      <c r="AS47" s="313" t="str">
        <f>Scores!C15</f>
        <v>Synergie de la (ou les) PUI et membres de la coopération</v>
      </c>
      <c r="AT47" s="313"/>
      <c r="AU47" s="313"/>
      <c r="AV47" s="313"/>
      <c r="AW47" s="313"/>
      <c r="AX47" s="313"/>
      <c r="AY47" s="313"/>
      <c r="AZ47" s="313"/>
      <c r="BA47" s="313"/>
      <c r="BB47" s="313"/>
      <c r="BC47" s="313"/>
      <c r="BD47" s="313"/>
      <c r="BE47" s="313"/>
      <c r="BF47" s="313"/>
      <c r="BG47" s="30" t="str">
        <f ca="1">BG46</f>
        <v>-</v>
      </c>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row>
    <row r="48" spans="5:130" ht="11.25" customHeight="1">
      <c r="E48" s="23"/>
      <c r="V48" s="37"/>
      <c r="W48" s="37"/>
      <c r="X48" s="37"/>
      <c r="Y48" s="37"/>
      <c r="Z48" s="37"/>
      <c r="AA48" s="37"/>
      <c r="AB48" s="37"/>
      <c r="AC48" s="37"/>
      <c r="AD48" s="37"/>
      <c r="AE48" s="37"/>
      <c r="AF48" s="37"/>
      <c r="AG48" s="37"/>
      <c r="AH48" s="37"/>
      <c r="AI48" s="37"/>
      <c r="AJ48" s="37"/>
      <c r="AK48" s="37"/>
      <c r="AL48" s="37"/>
      <c r="AM48" s="37"/>
      <c r="AR48" s="34" t="str">
        <f ca="1">AR47</f>
        <v>-</v>
      </c>
      <c r="AS48" s="313"/>
      <c r="AT48" s="313"/>
      <c r="AU48" s="313"/>
      <c r="AV48" s="313"/>
      <c r="AW48" s="313"/>
      <c r="AX48" s="313"/>
      <c r="AY48" s="313"/>
      <c r="AZ48" s="313"/>
      <c r="BA48" s="313"/>
      <c r="BB48" s="313"/>
      <c r="BC48" s="313"/>
      <c r="BD48" s="313"/>
      <c r="BE48" s="313"/>
      <c r="BF48" s="313"/>
      <c r="BG48" s="30" t="str">
        <f ca="1">BG47</f>
        <v>-</v>
      </c>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row>
    <row r="49" spans="5:130" ht="11.25" customHeight="1">
      <c r="E49" s="23"/>
      <c r="V49" s="37"/>
      <c r="W49" s="37"/>
      <c r="X49" s="37"/>
      <c r="Y49" s="37"/>
      <c r="Z49" s="37"/>
      <c r="AA49" s="37"/>
      <c r="AB49" s="37"/>
      <c r="AC49" s="37"/>
      <c r="AD49" s="37"/>
      <c r="AE49" s="37"/>
      <c r="AF49" s="37"/>
      <c r="AG49" s="37"/>
      <c r="AH49" s="37"/>
      <c r="AI49" s="37"/>
      <c r="AJ49" s="37"/>
      <c r="AK49" s="37"/>
      <c r="AL49" s="37"/>
      <c r="AM49" s="37"/>
      <c r="AR49" s="34" t="str">
        <f ca="1">AR48</f>
        <v>-</v>
      </c>
      <c r="AS49" s="313"/>
      <c r="AT49" s="313"/>
      <c r="AU49" s="313"/>
      <c r="AV49" s="313"/>
      <c r="AW49" s="313"/>
      <c r="AX49" s="313"/>
      <c r="AY49" s="313"/>
      <c r="AZ49" s="313"/>
      <c r="BA49" s="313"/>
      <c r="BB49" s="313"/>
      <c r="BC49" s="313"/>
      <c r="BD49" s="313"/>
      <c r="BE49" s="313"/>
      <c r="BF49" s="313"/>
      <c r="BG49" s="30" t="str">
        <f ca="1">BG48</f>
        <v>-</v>
      </c>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row>
    <row r="50" spans="5:130" ht="11.25" customHeight="1">
      <c r="E50" s="23"/>
      <c r="V50" s="37"/>
      <c r="W50" s="37"/>
      <c r="X50" s="37"/>
      <c r="Y50" s="37"/>
      <c r="Z50" s="37"/>
      <c r="AA50" s="37"/>
      <c r="AB50" s="37"/>
      <c r="AC50" s="37"/>
      <c r="AD50" s="37"/>
      <c r="AE50" s="37"/>
      <c r="AF50" s="37"/>
      <c r="AG50" s="37"/>
      <c r="AH50" s="37"/>
      <c r="AI50" s="37"/>
      <c r="AJ50" s="37"/>
      <c r="AK50" s="37"/>
      <c r="AL50" s="37"/>
      <c r="AM50" s="37"/>
      <c r="AR50" s="34" t="str">
        <f ca="1">AR49</f>
        <v>-</v>
      </c>
      <c r="AS50" s="313"/>
      <c r="AT50" s="313"/>
      <c r="AU50" s="313"/>
      <c r="AV50" s="313"/>
      <c r="AW50" s="313"/>
      <c r="AX50" s="313"/>
      <c r="AY50" s="313"/>
      <c r="AZ50" s="313"/>
      <c r="BA50" s="313"/>
      <c r="BB50" s="313"/>
      <c r="BC50" s="313"/>
      <c r="BD50" s="313"/>
      <c r="BE50" s="313"/>
      <c r="BF50" s="313"/>
      <c r="BG50" s="30" t="str">
        <f ca="1">BG49</f>
        <v>-</v>
      </c>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row>
    <row r="51" spans="5:130" ht="11.25" customHeight="1" thickBot="1">
      <c r="E51" s="23"/>
      <c r="V51" s="37"/>
      <c r="W51" s="37"/>
      <c r="X51" s="37"/>
      <c r="Y51" s="37"/>
      <c r="Z51" s="37"/>
      <c r="AA51" s="37"/>
      <c r="AB51" s="37"/>
      <c r="AC51" s="37"/>
      <c r="AD51" s="37"/>
      <c r="AE51" s="37"/>
      <c r="AF51" s="37"/>
      <c r="AG51" s="37"/>
      <c r="AH51" s="37"/>
      <c r="AI51" s="37"/>
      <c r="AJ51" s="37"/>
      <c r="AK51" s="37"/>
      <c r="AL51" s="37"/>
      <c r="AM51" s="37"/>
      <c r="AR51" s="35" t="str">
        <f ca="1">AR50</f>
        <v>-</v>
      </c>
      <c r="AS51" s="36" t="str">
        <f t="shared" ref="AS51" ca="1" si="87">AR51</f>
        <v>-</v>
      </c>
      <c r="AT51" s="36" t="str">
        <f t="shared" ref="AT51" ca="1" si="88">AS51</f>
        <v>-</v>
      </c>
      <c r="AU51" s="36" t="str">
        <f t="shared" ref="AU51" ca="1" si="89">AT51</f>
        <v>-</v>
      </c>
      <c r="AV51" s="36" t="str">
        <f t="shared" ref="AV51" ca="1" si="90">AU51</f>
        <v>-</v>
      </c>
      <c r="AW51" s="36" t="str">
        <f t="shared" ref="AW51" ca="1" si="91">AV51</f>
        <v>-</v>
      </c>
      <c r="AX51" s="36" t="str">
        <f t="shared" ref="AX51" ca="1" si="92">AW51</f>
        <v>-</v>
      </c>
      <c r="AY51" s="36" t="str">
        <f t="shared" ref="AY51" ca="1" si="93">AX51</f>
        <v>-</v>
      </c>
      <c r="AZ51" s="36" t="str">
        <f t="shared" ref="AZ51" ca="1" si="94">AY51</f>
        <v>-</v>
      </c>
      <c r="BA51" s="36" t="str">
        <f t="shared" ref="BA51" ca="1" si="95">AZ51</f>
        <v>-</v>
      </c>
      <c r="BB51" s="36" t="str">
        <f t="shared" ref="BB51" ca="1" si="96">BA51</f>
        <v>-</v>
      </c>
      <c r="BC51" s="36" t="str">
        <f t="shared" ref="BC51" ca="1" si="97">BB51</f>
        <v>-</v>
      </c>
      <c r="BD51" s="36" t="str">
        <f t="shared" ref="BD51" ca="1" si="98">BC51</f>
        <v>-</v>
      </c>
      <c r="BE51" s="36" t="str">
        <f t="shared" ref="BE51" ca="1" si="99">BD51</f>
        <v>-</v>
      </c>
      <c r="BF51" s="36" t="str">
        <f t="shared" ref="BF51" ca="1" si="100">BE51</f>
        <v>-</v>
      </c>
      <c r="BG51" s="31" t="str">
        <f t="shared" ref="BG51" ca="1" si="101">BF51</f>
        <v>-</v>
      </c>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row>
    <row r="52" spans="5:130" ht="11.25" customHeight="1">
      <c r="E52" s="23"/>
      <c r="AA52" s="37"/>
      <c r="AB52" s="37"/>
      <c r="AC52" s="37"/>
      <c r="AD52" s="37"/>
      <c r="AE52" s="37"/>
      <c r="AF52" s="37"/>
      <c r="AG52" s="37"/>
      <c r="AH52" s="37"/>
      <c r="AI52" s="37"/>
      <c r="AZ52" s="214"/>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row>
    <row r="53" spans="5:130" ht="11.25" customHeight="1">
      <c r="E53" s="23"/>
      <c r="AA53" s="37"/>
      <c r="AB53" s="37"/>
      <c r="AC53" s="37"/>
      <c r="AD53" s="37"/>
      <c r="AE53" s="37"/>
      <c r="AF53" s="37"/>
      <c r="AG53" s="37"/>
      <c r="AH53" s="37"/>
      <c r="AI53" s="37"/>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row>
    <row r="54" spans="5:130" ht="11.25" customHeight="1">
      <c r="E54" s="23"/>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row>
    <row r="55" spans="5:130" ht="11.25" customHeight="1">
      <c r="E55" s="23"/>
    </row>
    <row r="56" spans="5:130" ht="11.25" customHeight="1">
      <c r="E56" s="23"/>
    </row>
    <row r="57" spans="5:130" ht="11.25" customHeight="1">
      <c r="E57" s="23"/>
      <c r="AE57" s="314" t="str">
        <f>Scores!C24</f>
        <v>Entrée &amp; prescription</v>
      </c>
      <c r="AF57" s="314"/>
      <c r="AG57" s="314"/>
      <c r="AH57" s="314"/>
      <c r="AI57" s="314"/>
      <c r="AJ57" s="314"/>
      <c r="AK57" s="314"/>
      <c r="AL57" s="314"/>
      <c r="AM57" s="314"/>
      <c r="AN57" s="314"/>
      <c r="AO57" s="314"/>
      <c r="AP57" s="314"/>
      <c r="AQ57" s="314"/>
      <c r="AR57" s="314"/>
      <c r="AS57" s="314"/>
      <c r="AT57" s="314"/>
      <c r="AU57" s="314"/>
      <c r="AV57" s="314"/>
      <c r="AW57" s="314"/>
      <c r="AX57" s="314"/>
      <c r="AY57" s="314"/>
      <c r="AZ57" s="314" t="str">
        <f>Scores!C27</f>
        <v>Dispensation</v>
      </c>
      <c r="BA57" s="314"/>
      <c r="BB57" s="314"/>
      <c r="BC57" s="314"/>
      <c r="BD57" s="314"/>
      <c r="BE57" s="314"/>
      <c r="BF57" s="314"/>
      <c r="BG57" s="314"/>
      <c r="BH57" s="314"/>
      <c r="BI57" s="314"/>
      <c r="BJ57" s="314"/>
      <c r="BK57" s="314"/>
      <c r="BL57" s="314"/>
      <c r="BM57" s="314"/>
      <c r="BN57" s="314"/>
      <c r="BO57" s="314"/>
      <c r="BP57" s="314"/>
      <c r="BQ57" s="314"/>
      <c r="BR57" s="314"/>
      <c r="BS57" s="314"/>
      <c r="BT57" s="314"/>
      <c r="BU57" s="314" t="str">
        <f>Scores!C30</f>
        <v>Administration</v>
      </c>
      <c r="BV57" s="314"/>
      <c r="BW57" s="314"/>
      <c r="BX57" s="314"/>
      <c r="BY57" s="314"/>
      <c r="BZ57" s="314"/>
      <c r="CA57" s="314"/>
      <c r="CB57" s="314"/>
      <c r="CC57" s="314"/>
      <c r="CD57" s="314"/>
      <c r="CE57" s="314"/>
      <c r="CF57" s="314"/>
      <c r="CG57" s="314"/>
      <c r="CH57" s="314"/>
      <c r="CI57" s="314"/>
      <c r="CJ57" s="314"/>
      <c r="CK57" s="314"/>
      <c r="CL57" s="314"/>
      <c r="CM57" s="314"/>
      <c r="CN57" s="314"/>
      <c r="CO57" s="314"/>
      <c r="CP57" s="314" t="str">
        <f>Scores!C33</f>
        <v>Stockage</v>
      </c>
      <c r="CQ57" s="314"/>
      <c r="CR57" s="314"/>
      <c r="CS57" s="314"/>
      <c r="CT57" s="314"/>
      <c r="CU57" s="314"/>
      <c r="CV57" s="314"/>
      <c r="CW57" s="314"/>
      <c r="CX57" s="314"/>
      <c r="CY57" s="314"/>
      <c r="CZ57" s="314"/>
      <c r="DA57" s="314"/>
      <c r="DB57" s="314"/>
      <c r="DC57" s="314"/>
      <c r="DD57" s="314"/>
      <c r="DE57" s="314"/>
      <c r="DF57" s="314"/>
      <c r="DG57" s="314"/>
      <c r="DH57" s="314"/>
      <c r="DI57" s="314"/>
      <c r="DJ57" s="314"/>
    </row>
    <row r="58" spans="5:130" ht="11.25" customHeight="1">
      <c r="E58" s="23"/>
      <c r="AE58" s="314"/>
      <c r="AF58" s="314"/>
      <c r="AG58" s="314"/>
      <c r="AH58" s="314"/>
      <c r="AI58" s="314"/>
      <c r="AJ58" s="314"/>
      <c r="AK58" s="314"/>
      <c r="AL58" s="314"/>
      <c r="AM58" s="314"/>
      <c r="AN58" s="314"/>
      <c r="AO58" s="314"/>
      <c r="AP58" s="314"/>
      <c r="AQ58" s="314"/>
      <c r="AR58" s="314"/>
      <c r="AS58" s="314"/>
      <c r="AT58" s="314"/>
      <c r="AU58" s="314"/>
      <c r="AV58" s="314"/>
      <c r="AW58" s="314"/>
      <c r="AX58" s="314"/>
      <c r="AY58" s="314"/>
      <c r="AZ58" s="314"/>
      <c r="BA58" s="314"/>
      <c r="BB58" s="314"/>
      <c r="BC58" s="314"/>
      <c r="BD58" s="314"/>
      <c r="BE58" s="314"/>
      <c r="BF58" s="314"/>
      <c r="BG58" s="314"/>
      <c r="BH58" s="314"/>
      <c r="BI58" s="314"/>
      <c r="BJ58" s="314"/>
      <c r="BK58" s="314"/>
      <c r="BL58" s="314"/>
      <c r="BM58" s="314"/>
      <c r="BN58" s="314"/>
      <c r="BO58" s="314"/>
      <c r="BP58" s="314"/>
      <c r="BQ58" s="314"/>
      <c r="BR58" s="314"/>
      <c r="BS58" s="314"/>
      <c r="BT58" s="314"/>
      <c r="BU58" s="314"/>
      <c r="BV58" s="314"/>
      <c r="BW58" s="314"/>
      <c r="BX58" s="314"/>
      <c r="BY58" s="314"/>
      <c r="BZ58" s="314"/>
      <c r="CA58" s="314"/>
      <c r="CB58" s="314"/>
      <c r="CC58" s="314"/>
      <c r="CD58" s="314"/>
      <c r="CE58" s="314"/>
      <c r="CF58" s="314"/>
      <c r="CG58" s="314"/>
      <c r="CH58" s="314"/>
      <c r="CI58" s="314"/>
      <c r="CJ58" s="314"/>
      <c r="CK58" s="314"/>
      <c r="CL58" s="314"/>
      <c r="CM58" s="314"/>
      <c r="CN58" s="314"/>
      <c r="CO58" s="314"/>
      <c r="CP58" s="314"/>
      <c r="CQ58" s="314"/>
      <c r="CR58" s="314"/>
      <c r="CS58" s="314"/>
      <c r="CT58" s="314"/>
      <c r="CU58" s="314"/>
      <c r="CV58" s="314"/>
      <c r="CW58" s="314"/>
      <c r="CX58" s="314"/>
      <c r="CY58" s="314"/>
      <c r="CZ58" s="314"/>
      <c r="DA58" s="314"/>
      <c r="DB58" s="314"/>
      <c r="DC58" s="314"/>
      <c r="DD58" s="314"/>
      <c r="DE58" s="314"/>
      <c r="DF58" s="314"/>
      <c r="DG58" s="314"/>
      <c r="DH58" s="314"/>
      <c r="DI58" s="314"/>
      <c r="DJ58" s="314"/>
    </row>
    <row r="59" spans="5:130" ht="11.25" customHeight="1" thickBot="1">
      <c r="E59" s="23"/>
      <c r="AE59" s="314"/>
      <c r="AF59" s="314"/>
      <c r="AG59" s="314"/>
      <c r="AH59" s="314"/>
      <c r="AI59" s="314"/>
      <c r="AJ59" s="314"/>
      <c r="AK59" s="314"/>
      <c r="AL59" s="314"/>
      <c r="AM59" s="314"/>
      <c r="AN59" s="314"/>
      <c r="AO59" s="314"/>
      <c r="AP59" s="314"/>
      <c r="AQ59" s="314"/>
      <c r="AR59" s="314"/>
      <c r="AS59" s="314"/>
      <c r="AT59" s="314"/>
      <c r="AU59" s="314"/>
      <c r="AV59" s="314"/>
      <c r="AW59" s="314"/>
      <c r="AX59" s="314"/>
      <c r="AY59" s="314"/>
      <c r="AZ59" s="314"/>
      <c r="BA59" s="314"/>
      <c r="BB59" s="314"/>
      <c r="BC59" s="314"/>
      <c r="BD59" s="314"/>
      <c r="BE59" s="314"/>
      <c r="BF59" s="314"/>
      <c r="BG59" s="314"/>
      <c r="BH59" s="314"/>
      <c r="BI59" s="314"/>
      <c r="BJ59" s="314"/>
      <c r="BK59" s="314"/>
      <c r="BL59" s="314"/>
      <c r="BM59" s="314"/>
      <c r="BN59" s="314"/>
      <c r="BO59" s="314"/>
      <c r="BP59" s="314"/>
      <c r="BQ59" s="314"/>
      <c r="BR59" s="314"/>
      <c r="BS59" s="314"/>
      <c r="BT59" s="314"/>
      <c r="BU59" s="314"/>
      <c r="BV59" s="314"/>
      <c r="BW59" s="314"/>
      <c r="BX59" s="314"/>
      <c r="BY59" s="314"/>
      <c r="BZ59" s="314"/>
      <c r="CA59" s="314"/>
      <c r="CB59" s="314"/>
      <c r="CC59" s="314"/>
      <c r="CD59" s="314"/>
      <c r="CE59" s="314"/>
      <c r="CF59" s="314"/>
      <c r="CG59" s="314"/>
      <c r="CH59" s="314"/>
      <c r="CI59" s="314"/>
      <c r="CJ59" s="314"/>
      <c r="CK59" s="314"/>
      <c r="CL59" s="314"/>
      <c r="CM59" s="314"/>
      <c r="CN59" s="314"/>
      <c r="CO59" s="314"/>
      <c r="CP59" s="314"/>
      <c r="CQ59" s="314"/>
      <c r="CR59" s="314"/>
      <c r="CS59" s="314"/>
      <c r="CT59" s="314"/>
      <c r="CU59" s="314"/>
      <c r="CV59" s="314"/>
      <c r="CW59" s="314"/>
      <c r="CX59" s="314"/>
      <c r="CY59" s="314"/>
      <c r="CZ59" s="314"/>
      <c r="DA59" s="314"/>
      <c r="DB59" s="314"/>
      <c r="DC59" s="314"/>
      <c r="DD59" s="314"/>
      <c r="DE59" s="314"/>
      <c r="DF59" s="314"/>
      <c r="DG59" s="314"/>
      <c r="DH59" s="314"/>
      <c r="DI59" s="314"/>
      <c r="DJ59" s="314"/>
    </row>
    <row r="60" spans="5:130" ht="11.25" customHeight="1" thickTop="1" thickBot="1">
      <c r="E60" s="23"/>
      <c r="AH60" s="15"/>
      <c r="AI60" s="15"/>
      <c r="AJ60" s="15"/>
      <c r="AK60" s="15"/>
      <c r="AL60" s="15"/>
      <c r="AM60" s="15"/>
      <c r="AN60" s="15"/>
      <c r="AO60" s="16"/>
      <c r="AP60" s="212"/>
      <c r="AQ60" s="212"/>
      <c r="AR60" s="212"/>
      <c r="AS60" s="212"/>
      <c r="AT60" s="212"/>
      <c r="AU60" s="212"/>
      <c r="BC60" s="15"/>
      <c r="BD60" s="15"/>
      <c r="BE60" s="15"/>
      <c r="BF60" s="15"/>
      <c r="BG60" s="15"/>
      <c r="BH60" s="15"/>
      <c r="BI60" s="15"/>
      <c r="BJ60" s="16"/>
      <c r="BK60" s="212"/>
      <c r="BL60" s="212"/>
      <c r="BM60" s="212"/>
      <c r="BN60" s="212"/>
      <c r="BO60" s="212"/>
      <c r="BP60" s="212"/>
      <c r="BX60" s="15"/>
      <c r="BY60" s="15"/>
      <c r="BZ60" s="15"/>
      <c r="CA60" s="15"/>
      <c r="CB60" s="15"/>
      <c r="CC60" s="15"/>
      <c r="CD60" s="15"/>
      <c r="CE60" s="16"/>
      <c r="CF60" s="212"/>
      <c r="CG60" s="212"/>
      <c r="CH60" s="212"/>
      <c r="CI60" s="212"/>
      <c r="CJ60" s="212"/>
      <c r="CK60" s="212"/>
      <c r="CS60" s="15"/>
      <c r="CT60" s="15"/>
      <c r="CU60" s="15"/>
      <c r="CV60" s="15"/>
      <c r="CW60" s="15"/>
      <c r="CX60" s="15"/>
      <c r="CY60" s="15"/>
      <c r="CZ60" s="16"/>
      <c r="DA60" s="212"/>
      <c r="DB60" s="212"/>
      <c r="DC60" s="212"/>
      <c r="DD60" s="212"/>
      <c r="DE60" s="212"/>
      <c r="DF60" s="212"/>
    </row>
    <row r="61" spans="5:130" ht="11.25" customHeight="1">
      <c r="E61" s="23"/>
      <c r="AG61" s="32" t="str">
        <f ca="1">Scores!H25</f>
        <v>-</v>
      </c>
      <c r="AH61" s="33" t="str">
        <f t="shared" ref="AH61:AV61" ca="1" si="102">AG61</f>
        <v>-</v>
      </c>
      <c r="AI61" s="33" t="str">
        <f t="shared" ca="1" si="102"/>
        <v>-</v>
      </c>
      <c r="AJ61" s="33" t="str">
        <f t="shared" ca="1" si="102"/>
        <v>-</v>
      </c>
      <c r="AK61" s="33" t="str">
        <f t="shared" ca="1" si="102"/>
        <v>-</v>
      </c>
      <c r="AL61" s="33" t="str">
        <f t="shared" ca="1" si="102"/>
        <v>-</v>
      </c>
      <c r="AM61" s="33" t="str">
        <f t="shared" ca="1" si="102"/>
        <v>-</v>
      </c>
      <c r="AN61" s="33" t="str">
        <f t="shared" ca="1" si="102"/>
        <v>-</v>
      </c>
      <c r="AO61" s="33" t="str">
        <f t="shared" ca="1" si="102"/>
        <v>-</v>
      </c>
      <c r="AP61" s="33" t="str">
        <f t="shared" ca="1" si="102"/>
        <v>-</v>
      </c>
      <c r="AQ61" s="33" t="str">
        <f t="shared" ca="1" si="102"/>
        <v>-</v>
      </c>
      <c r="AR61" s="33" t="str">
        <f t="shared" ca="1" si="102"/>
        <v>-</v>
      </c>
      <c r="AS61" s="33" t="str">
        <f t="shared" ca="1" si="102"/>
        <v>-</v>
      </c>
      <c r="AT61" s="33" t="str">
        <f t="shared" ca="1" si="102"/>
        <v>-</v>
      </c>
      <c r="AU61" s="33" t="str">
        <f t="shared" ca="1" si="102"/>
        <v>-</v>
      </c>
      <c r="AV61" s="29" t="str">
        <f t="shared" ca="1" si="102"/>
        <v>-</v>
      </c>
      <c r="AW61" s="37"/>
      <c r="AX61" s="38"/>
      <c r="AY61" s="38"/>
      <c r="AZ61" s="38"/>
      <c r="BA61" s="38"/>
      <c r="BB61" s="32" t="str">
        <f ca="1">Scores!H28</f>
        <v>-</v>
      </c>
      <c r="BC61" s="33" t="str">
        <f t="shared" ref="BC61:BQ61" ca="1" si="103">BB61</f>
        <v>-</v>
      </c>
      <c r="BD61" s="33" t="str">
        <f t="shared" ca="1" si="103"/>
        <v>-</v>
      </c>
      <c r="BE61" s="33" t="str">
        <f t="shared" ca="1" si="103"/>
        <v>-</v>
      </c>
      <c r="BF61" s="33" t="str">
        <f t="shared" ca="1" si="103"/>
        <v>-</v>
      </c>
      <c r="BG61" s="33" t="str">
        <f t="shared" ca="1" si="103"/>
        <v>-</v>
      </c>
      <c r="BH61" s="33" t="str">
        <f t="shared" ca="1" si="103"/>
        <v>-</v>
      </c>
      <c r="BI61" s="33" t="str">
        <f t="shared" ca="1" si="103"/>
        <v>-</v>
      </c>
      <c r="BJ61" s="33" t="str">
        <f t="shared" ca="1" si="103"/>
        <v>-</v>
      </c>
      <c r="BK61" s="33" t="str">
        <f t="shared" ca="1" si="103"/>
        <v>-</v>
      </c>
      <c r="BL61" s="33" t="str">
        <f t="shared" ca="1" si="103"/>
        <v>-</v>
      </c>
      <c r="BM61" s="33" t="str">
        <f t="shared" ca="1" si="103"/>
        <v>-</v>
      </c>
      <c r="BN61" s="33" t="str">
        <f t="shared" ca="1" si="103"/>
        <v>-</v>
      </c>
      <c r="BO61" s="33" t="str">
        <f t="shared" ca="1" si="103"/>
        <v>-</v>
      </c>
      <c r="BP61" s="33" t="str">
        <f t="shared" ca="1" si="103"/>
        <v>-</v>
      </c>
      <c r="BQ61" s="29" t="str">
        <f t="shared" ca="1" si="103"/>
        <v>-</v>
      </c>
      <c r="BR61" s="21"/>
      <c r="BS61" s="21"/>
      <c r="BT61" s="21"/>
      <c r="BU61" s="38"/>
      <c r="BV61" s="38"/>
      <c r="BW61" s="32" t="str">
        <f ca="1">Scores!H31</f>
        <v>-</v>
      </c>
      <c r="BX61" s="33" t="str">
        <f t="shared" ref="BX61" ca="1" si="104">BW61</f>
        <v>-</v>
      </c>
      <c r="BY61" s="33" t="str">
        <f t="shared" ref="BY61" ca="1" si="105">BX61</f>
        <v>-</v>
      </c>
      <c r="BZ61" s="33" t="str">
        <f t="shared" ref="BZ61" ca="1" si="106">BY61</f>
        <v>-</v>
      </c>
      <c r="CA61" s="33" t="str">
        <f t="shared" ref="CA61" ca="1" si="107">BZ61</f>
        <v>-</v>
      </c>
      <c r="CB61" s="33" t="str">
        <f t="shared" ref="CB61" ca="1" si="108">CA61</f>
        <v>-</v>
      </c>
      <c r="CC61" s="33" t="str">
        <f t="shared" ref="CC61" ca="1" si="109">CB61</f>
        <v>-</v>
      </c>
      <c r="CD61" s="33" t="str">
        <f t="shared" ref="CD61" ca="1" si="110">CC61</f>
        <v>-</v>
      </c>
      <c r="CE61" s="33" t="str">
        <f t="shared" ref="CE61" ca="1" si="111">CD61</f>
        <v>-</v>
      </c>
      <c r="CF61" s="33" t="str">
        <f t="shared" ref="CF61" ca="1" si="112">CE61</f>
        <v>-</v>
      </c>
      <c r="CG61" s="33" t="str">
        <f t="shared" ref="CG61" ca="1" si="113">CF61</f>
        <v>-</v>
      </c>
      <c r="CH61" s="33" t="str">
        <f t="shared" ref="CH61" ca="1" si="114">CG61</f>
        <v>-</v>
      </c>
      <c r="CI61" s="33" t="str">
        <f t="shared" ref="CI61" ca="1" si="115">CH61</f>
        <v>-</v>
      </c>
      <c r="CJ61" s="33" t="str">
        <f t="shared" ref="CJ61" ca="1" si="116">CI61</f>
        <v>-</v>
      </c>
      <c r="CK61" s="33" t="str">
        <f t="shared" ref="CK61" ca="1" si="117">CJ61</f>
        <v>-</v>
      </c>
      <c r="CL61" s="29" t="str">
        <f t="shared" ref="CL61" ca="1" si="118">CK61</f>
        <v>-</v>
      </c>
      <c r="CM61" s="21"/>
      <c r="CN61" s="21"/>
      <c r="CO61" s="21"/>
      <c r="CP61" s="38"/>
      <c r="CQ61" s="38"/>
      <c r="CR61" s="32" t="str">
        <f ca="1">Scores!H34</f>
        <v>-</v>
      </c>
      <c r="CS61" s="33" t="str">
        <f t="shared" ref="CS61" ca="1" si="119">CR61</f>
        <v>-</v>
      </c>
      <c r="CT61" s="33" t="str">
        <f t="shared" ref="CT61" ca="1" si="120">CS61</f>
        <v>-</v>
      </c>
      <c r="CU61" s="33" t="str">
        <f t="shared" ref="CU61" ca="1" si="121">CT61</f>
        <v>-</v>
      </c>
      <c r="CV61" s="33" t="str">
        <f t="shared" ref="CV61" ca="1" si="122">CU61</f>
        <v>-</v>
      </c>
      <c r="CW61" s="33" t="str">
        <f t="shared" ref="CW61" ca="1" si="123">CV61</f>
        <v>-</v>
      </c>
      <c r="CX61" s="33" t="str">
        <f t="shared" ref="CX61" ca="1" si="124">CW61</f>
        <v>-</v>
      </c>
      <c r="CY61" s="33" t="str">
        <f t="shared" ref="CY61" ca="1" si="125">CX61</f>
        <v>-</v>
      </c>
      <c r="CZ61" s="33" t="str">
        <f t="shared" ref="CZ61" ca="1" si="126">CY61</f>
        <v>-</v>
      </c>
      <c r="DA61" s="33" t="str">
        <f t="shared" ref="DA61" ca="1" si="127">CZ61</f>
        <v>-</v>
      </c>
      <c r="DB61" s="33" t="str">
        <f t="shared" ref="DB61" ca="1" si="128">DA61</f>
        <v>-</v>
      </c>
      <c r="DC61" s="33" t="str">
        <f t="shared" ref="DC61" ca="1" si="129">DB61</f>
        <v>-</v>
      </c>
      <c r="DD61" s="33" t="str">
        <f t="shared" ref="DD61" ca="1" si="130">DC61</f>
        <v>-</v>
      </c>
      <c r="DE61" s="33" t="str">
        <f t="shared" ref="DE61" ca="1" si="131">DD61</f>
        <v>-</v>
      </c>
      <c r="DF61" s="33" t="str">
        <f t="shared" ref="DF61" ca="1" si="132">DE61</f>
        <v>-</v>
      </c>
      <c r="DG61" s="29" t="str">
        <f t="shared" ref="DG61" ca="1" si="133">DF61</f>
        <v>-</v>
      </c>
      <c r="DH61" s="21"/>
      <c r="DI61" s="21"/>
      <c r="DJ61" s="21"/>
    </row>
    <row r="62" spans="5:130" ht="11.25" customHeight="1">
      <c r="E62" s="23"/>
      <c r="AG62" s="34" t="str">
        <f ca="1">AG61</f>
        <v>-</v>
      </c>
      <c r="AH62" s="313" t="str">
        <f>Scores!C25</f>
        <v>Entrée et dossier du patient et/ou du résident</v>
      </c>
      <c r="AI62" s="313"/>
      <c r="AJ62" s="313"/>
      <c r="AK62" s="313"/>
      <c r="AL62" s="313"/>
      <c r="AM62" s="313"/>
      <c r="AN62" s="313"/>
      <c r="AO62" s="313"/>
      <c r="AP62" s="313"/>
      <c r="AQ62" s="313"/>
      <c r="AR62" s="313"/>
      <c r="AS62" s="313"/>
      <c r="AT62" s="313"/>
      <c r="AU62" s="313"/>
      <c r="AV62" s="30" t="str">
        <f ca="1">AV61</f>
        <v>-</v>
      </c>
      <c r="AW62" s="37"/>
      <c r="AX62" s="38"/>
      <c r="AY62" s="38"/>
      <c r="AZ62" s="38"/>
      <c r="BA62" s="38"/>
      <c r="BB62" s="34" t="str">
        <f ca="1">BB61</f>
        <v>-</v>
      </c>
      <c r="BC62" s="312" t="str">
        <f>Scores!C28</f>
        <v>Analyse pharmaceutique</v>
      </c>
      <c r="BD62" s="312"/>
      <c r="BE62" s="312"/>
      <c r="BF62" s="312"/>
      <c r="BG62" s="312"/>
      <c r="BH62" s="312"/>
      <c r="BI62" s="312"/>
      <c r="BJ62" s="312"/>
      <c r="BK62" s="312"/>
      <c r="BL62" s="312"/>
      <c r="BM62" s="312"/>
      <c r="BN62" s="312"/>
      <c r="BO62" s="312"/>
      <c r="BP62" s="312"/>
      <c r="BQ62" s="30" t="str">
        <f ca="1">BQ61</f>
        <v>-</v>
      </c>
      <c r="BR62" s="21"/>
      <c r="BS62" s="21"/>
      <c r="BT62" s="21"/>
      <c r="BU62" s="38"/>
      <c r="BV62" s="38"/>
      <c r="BW62" s="34" t="str">
        <f ca="1">BW61</f>
        <v>-</v>
      </c>
      <c r="BX62" s="312" t="str">
        <f>Scores!C31</f>
        <v>Préparation de l'administration</v>
      </c>
      <c r="BY62" s="312"/>
      <c r="BZ62" s="312"/>
      <c r="CA62" s="312"/>
      <c r="CB62" s="312"/>
      <c r="CC62" s="312"/>
      <c r="CD62" s="312"/>
      <c r="CE62" s="312"/>
      <c r="CF62" s="312"/>
      <c r="CG62" s="312"/>
      <c r="CH62" s="312"/>
      <c r="CI62" s="312"/>
      <c r="CJ62" s="312"/>
      <c r="CK62" s="312"/>
      <c r="CL62" s="30" t="str">
        <f ca="1">CL61</f>
        <v>-</v>
      </c>
      <c r="CM62" s="21"/>
      <c r="CN62" s="21"/>
      <c r="CO62" s="21"/>
      <c r="CP62" s="38"/>
      <c r="CQ62" s="38"/>
      <c r="CR62" s="34" t="str">
        <f ca="1">CR61</f>
        <v>-</v>
      </c>
      <c r="CS62" s="312" t="str">
        <f>Scores!C34</f>
        <v>Conception &amp; organisation</v>
      </c>
      <c r="CT62" s="312"/>
      <c r="CU62" s="312"/>
      <c r="CV62" s="312"/>
      <c r="CW62" s="312"/>
      <c r="CX62" s="312"/>
      <c r="CY62" s="312"/>
      <c r="CZ62" s="312"/>
      <c r="DA62" s="312"/>
      <c r="DB62" s="312"/>
      <c r="DC62" s="312"/>
      <c r="DD62" s="312"/>
      <c r="DE62" s="312"/>
      <c r="DF62" s="312"/>
      <c r="DG62" s="30" t="str">
        <f ca="1">DG61</f>
        <v>-</v>
      </c>
      <c r="DH62" s="21"/>
      <c r="DI62" s="21"/>
      <c r="DJ62" s="21"/>
    </row>
    <row r="63" spans="5:130" ht="11.25" customHeight="1">
      <c r="E63" s="23"/>
      <c r="AG63" s="34" t="str">
        <f ca="1">AG62</f>
        <v>-</v>
      </c>
      <c r="AH63" s="313"/>
      <c r="AI63" s="313"/>
      <c r="AJ63" s="313"/>
      <c r="AK63" s="313"/>
      <c r="AL63" s="313"/>
      <c r="AM63" s="313"/>
      <c r="AN63" s="313"/>
      <c r="AO63" s="313"/>
      <c r="AP63" s="313"/>
      <c r="AQ63" s="313"/>
      <c r="AR63" s="313"/>
      <c r="AS63" s="313"/>
      <c r="AT63" s="313"/>
      <c r="AU63" s="313"/>
      <c r="AV63" s="30" t="str">
        <f ca="1">AV62</f>
        <v>-</v>
      </c>
      <c r="AW63" s="37"/>
      <c r="AX63" s="38"/>
      <c r="AY63" s="38"/>
      <c r="AZ63" s="38"/>
      <c r="BA63" s="38"/>
      <c r="BB63" s="34" t="str">
        <f ca="1">BB62</f>
        <v>-</v>
      </c>
      <c r="BC63" s="312"/>
      <c r="BD63" s="312"/>
      <c r="BE63" s="312"/>
      <c r="BF63" s="312"/>
      <c r="BG63" s="312"/>
      <c r="BH63" s="312"/>
      <c r="BI63" s="312"/>
      <c r="BJ63" s="312"/>
      <c r="BK63" s="312"/>
      <c r="BL63" s="312"/>
      <c r="BM63" s="312"/>
      <c r="BN63" s="312"/>
      <c r="BO63" s="312"/>
      <c r="BP63" s="312"/>
      <c r="BQ63" s="30" t="str">
        <f ca="1">BQ62</f>
        <v>-</v>
      </c>
      <c r="BR63" s="21"/>
      <c r="BS63" s="21"/>
      <c r="BT63" s="21"/>
      <c r="BU63" s="38"/>
      <c r="BV63" s="38"/>
      <c r="BW63" s="34" t="str">
        <f ca="1">BW62</f>
        <v>-</v>
      </c>
      <c r="BX63" s="312"/>
      <c r="BY63" s="312"/>
      <c r="BZ63" s="312"/>
      <c r="CA63" s="312"/>
      <c r="CB63" s="312"/>
      <c r="CC63" s="312"/>
      <c r="CD63" s="312"/>
      <c r="CE63" s="312"/>
      <c r="CF63" s="312"/>
      <c r="CG63" s="312"/>
      <c r="CH63" s="312"/>
      <c r="CI63" s="312"/>
      <c r="CJ63" s="312"/>
      <c r="CK63" s="312"/>
      <c r="CL63" s="30" t="str">
        <f ca="1">CL62</f>
        <v>-</v>
      </c>
      <c r="CM63" s="21"/>
      <c r="CN63" s="21"/>
      <c r="CO63" s="21"/>
      <c r="CP63" s="38"/>
      <c r="CQ63" s="38"/>
      <c r="CR63" s="34" t="str">
        <f ca="1">CR62</f>
        <v>-</v>
      </c>
      <c r="CS63" s="312"/>
      <c r="CT63" s="312"/>
      <c r="CU63" s="312"/>
      <c r="CV63" s="312"/>
      <c r="CW63" s="312"/>
      <c r="CX63" s="312"/>
      <c r="CY63" s="312"/>
      <c r="CZ63" s="312"/>
      <c r="DA63" s="312"/>
      <c r="DB63" s="312"/>
      <c r="DC63" s="312"/>
      <c r="DD63" s="312"/>
      <c r="DE63" s="312"/>
      <c r="DF63" s="312"/>
      <c r="DG63" s="30" t="str">
        <f ca="1">DG62</f>
        <v>-</v>
      </c>
      <c r="DH63" s="21"/>
      <c r="DI63" s="21"/>
      <c r="DJ63" s="21"/>
    </row>
    <row r="64" spans="5:130" ht="11.25" customHeight="1">
      <c r="E64" s="23"/>
      <c r="AG64" s="34" t="str">
        <f ca="1">AG63</f>
        <v>-</v>
      </c>
      <c r="AH64" s="313"/>
      <c r="AI64" s="313"/>
      <c r="AJ64" s="313"/>
      <c r="AK64" s="313"/>
      <c r="AL64" s="313"/>
      <c r="AM64" s="313"/>
      <c r="AN64" s="313"/>
      <c r="AO64" s="313"/>
      <c r="AP64" s="313"/>
      <c r="AQ64" s="313"/>
      <c r="AR64" s="313"/>
      <c r="AS64" s="313"/>
      <c r="AT64" s="313"/>
      <c r="AU64" s="313"/>
      <c r="AV64" s="30" t="str">
        <f ca="1">AV63</f>
        <v>-</v>
      </c>
      <c r="AW64" s="37"/>
      <c r="AX64" s="38"/>
      <c r="AY64" s="38"/>
      <c r="AZ64" s="38"/>
      <c r="BA64" s="38"/>
      <c r="BB64" s="34" t="str">
        <f ca="1">BB63</f>
        <v>-</v>
      </c>
      <c r="BC64" s="312"/>
      <c r="BD64" s="312"/>
      <c r="BE64" s="312"/>
      <c r="BF64" s="312"/>
      <c r="BG64" s="312"/>
      <c r="BH64" s="312"/>
      <c r="BI64" s="312"/>
      <c r="BJ64" s="312"/>
      <c r="BK64" s="312"/>
      <c r="BL64" s="312"/>
      <c r="BM64" s="312"/>
      <c r="BN64" s="312"/>
      <c r="BO64" s="312"/>
      <c r="BP64" s="312"/>
      <c r="BQ64" s="30" t="str">
        <f ca="1">BQ63</f>
        <v>-</v>
      </c>
      <c r="BR64" s="21"/>
      <c r="BS64" s="21"/>
      <c r="BT64" s="21"/>
      <c r="BU64" s="38"/>
      <c r="BV64" s="38"/>
      <c r="BW64" s="34" t="str">
        <f ca="1">BW63</f>
        <v>-</v>
      </c>
      <c r="BX64" s="312"/>
      <c r="BY64" s="312"/>
      <c r="BZ64" s="312"/>
      <c r="CA64" s="312"/>
      <c r="CB64" s="312"/>
      <c r="CC64" s="312"/>
      <c r="CD64" s="312"/>
      <c r="CE64" s="312"/>
      <c r="CF64" s="312"/>
      <c r="CG64" s="312"/>
      <c r="CH64" s="312"/>
      <c r="CI64" s="312"/>
      <c r="CJ64" s="312"/>
      <c r="CK64" s="312"/>
      <c r="CL64" s="30" t="str">
        <f ca="1">CL63</f>
        <v>-</v>
      </c>
      <c r="CM64" s="21"/>
      <c r="CN64" s="21"/>
      <c r="CO64" s="21"/>
      <c r="CP64" s="38"/>
      <c r="CQ64" s="38"/>
      <c r="CR64" s="34" t="str">
        <f ca="1">CR63</f>
        <v>-</v>
      </c>
      <c r="CS64" s="312"/>
      <c r="CT64" s="312"/>
      <c r="CU64" s="312"/>
      <c r="CV64" s="312"/>
      <c r="CW64" s="312"/>
      <c r="CX64" s="312"/>
      <c r="CY64" s="312"/>
      <c r="CZ64" s="312"/>
      <c r="DA64" s="312"/>
      <c r="DB64" s="312"/>
      <c r="DC64" s="312"/>
      <c r="DD64" s="312"/>
      <c r="DE64" s="312"/>
      <c r="DF64" s="312"/>
      <c r="DG64" s="30" t="str">
        <f ca="1">DG63</f>
        <v>-</v>
      </c>
      <c r="DH64" s="21"/>
      <c r="DI64" s="21"/>
      <c r="DJ64" s="21"/>
    </row>
    <row r="65" spans="5:114" ht="11.25" customHeight="1">
      <c r="E65" s="23"/>
      <c r="AG65" s="34" t="str">
        <f ca="1">AG64</f>
        <v>-</v>
      </c>
      <c r="AH65" s="313"/>
      <c r="AI65" s="313"/>
      <c r="AJ65" s="313"/>
      <c r="AK65" s="313"/>
      <c r="AL65" s="313"/>
      <c r="AM65" s="313"/>
      <c r="AN65" s="313"/>
      <c r="AO65" s="313"/>
      <c r="AP65" s="313"/>
      <c r="AQ65" s="313"/>
      <c r="AR65" s="313"/>
      <c r="AS65" s="313"/>
      <c r="AT65" s="313"/>
      <c r="AU65" s="313"/>
      <c r="AV65" s="30" t="str">
        <f ca="1">AV64</f>
        <v>-</v>
      </c>
      <c r="AW65" s="37"/>
      <c r="AX65" s="38"/>
      <c r="AY65" s="38"/>
      <c r="AZ65" s="38"/>
      <c r="BA65" s="38"/>
      <c r="BB65" s="34" t="str">
        <f ca="1">BB64</f>
        <v>-</v>
      </c>
      <c r="BC65" s="312"/>
      <c r="BD65" s="312"/>
      <c r="BE65" s="312"/>
      <c r="BF65" s="312"/>
      <c r="BG65" s="312"/>
      <c r="BH65" s="312"/>
      <c r="BI65" s="312"/>
      <c r="BJ65" s="312"/>
      <c r="BK65" s="312"/>
      <c r="BL65" s="312"/>
      <c r="BM65" s="312"/>
      <c r="BN65" s="312"/>
      <c r="BO65" s="312"/>
      <c r="BP65" s="312"/>
      <c r="BQ65" s="30" t="str">
        <f ca="1">BQ64</f>
        <v>-</v>
      </c>
      <c r="BR65" s="21"/>
      <c r="BS65" s="21"/>
      <c r="BT65" s="21"/>
      <c r="BU65" s="38"/>
      <c r="BV65" s="38"/>
      <c r="BW65" s="34" t="str">
        <f ca="1">BW64</f>
        <v>-</v>
      </c>
      <c r="BX65" s="312"/>
      <c r="BY65" s="312"/>
      <c r="BZ65" s="312"/>
      <c r="CA65" s="312"/>
      <c r="CB65" s="312"/>
      <c r="CC65" s="312"/>
      <c r="CD65" s="312"/>
      <c r="CE65" s="312"/>
      <c r="CF65" s="312"/>
      <c r="CG65" s="312"/>
      <c r="CH65" s="312"/>
      <c r="CI65" s="312"/>
      <c r="CJ65" s="312"/>
      <c r="CK65" s="312"/>
      <c r="CL65" s="30" t="str">
        <f ca="1">CL64</f>
        <v>-</v>
      </c>
      <c r="CM65" s="21"/>
      <c r="CN65" s="21"/>
      <c r="CO65" s="21"/>
      <c r="CP65" s="38"/>
      <c r="CQ65" s="38"/>
      <c r="CR65" s="34" t="str">
        <f ca="1">CR64</f>
        <v>-</v>
      </c>
      <c r="CS65" s="312"/>
      <c r="CT65" s="312"/>
      <c r="CU65" s="312"/>
      <c r="CV65" s="312"/>
      <c r="CW65" s="312"/>
      <c r="CX65" s="312"/>
      <c r="CY65" s="312"/>
      <c r="CZ65" s="312"/>
      <c r="DA65" s="312"/>
      <c r="DB65" s="312"/>
      <c r="DC65" s="312"/>
      <c r="DD65" s="312"/>
      <c r="DE65" s="312"/>
      <c r="DF65" s="312"/>
      <c r="DG65" s="30" t="str">
        <f ca="1">DG64</f>
        <v>-</v>
      </c>
      <c r="DH65" s="21"/>
      <c r="DI65" s="21"/>
      <c r="DJ65" s="21"/>
    </row>
    <row r="66" spans="5:114" ht="11.25" customHeight="1" thickBot="1">
      <c r="E66" s="23"/>
      <c r="AG66" s="35" t="str">
        <f ca="1">AG65</f>
        <v>-</v>
      </c>
      <c r="AH66" s="36" t="str">
        <f t="shared" ref="AH66:AV66" ca="1" si="134">AG66</f>
        <v>-</v>
      </c>
      <c r="AI66" s="36" t="str">
        <f t="shared" ca="1" si="134"/>
        <v>-</v>
      </c>
      <c r="AJ66" s="36" t="str">
        <f t="shared" ca="1" si="134"/>
        <v>-</v>
      </c>
      <c r="AK66" s="36" t="str">
        <f t="shared" ca="1" si="134"/>
        <v>-</v>
      </c>
      <c r="AL66" s="36" t="str">
        <f t="shared" ca="1" si="134"/>
        <v>-</v>
      </c>
      <c r="AM66" s="36" t="str">
        <f t="shared" ca="1" si="134"/>
        <v>-</v>
      </c>
      <c r="AN66" s="36" t="str">
        <f t="shared" ca="1" si="134"/>
        <v>-</v>
      </c>
      <c r="AO66" s="36" t="str">
        <f t="shared" ca="1" si="134"/>
        <v>-</v>
      </c>
      <c r="AP66" s="36" t="str">
        <f t="shared" ca="1" si="134"/>
        <v>-</v>
      </c>
      <c r="AQ66" s="36" t="str">
        <f t="shared" ca="1" si="134"/>
        <v>-</v>
      </c>
      <c r="AR66" s="36" t="str">
        <f t="shared" ca="1" si="134"/>
        <v>-</v>
      </c>
      <c r="AS66" s="36" t="str">
        <f t="shared" ca="1" si="134"/>
        <v>-</v>
      </c>
      <c r="AT66" s="36" t="str">
        <f t="shared" ca="1" si="134"/>
        <v>-</v>
      </c>
      <c r="AU66" s="36" t="str">
        <f t="shared" ca="1" si="134"/>
        <v>-</v>
      </c>
      <c r="AV66" s="31" t="str">
        <f t="shared" ca="1" si="134"/>
        <v>-</v>
      </c>
      <c r="AW66" s="37"/>
      <c r="AX66" s="38"/>
      <c r="AY66" s="38"/>
      <c r="AZ66" s="38"/>
      <c r="BA66" s="38"/>
      <c r="BB66" s="35" t="str">
        <f ca="1">BB65</f>
        <v>-</v>
      </c>
      <c r="BC66" s="36" t="str">
        <f t="shared" ref="BC66:BQ66" ca="1" si="135">BB66</f>
        <v>-</v>
      </c>
      <c r="BD66" s="36" t="str">
        <f t="shared" ca="1" si="135"/>
        <v>-</v>
      </c>
      <c r="BE66" s="36" t="str">
        <f t="shared" ca="1" si="135"/>
        <v>-</v>
      </c>
      <c r="BF66" s="36" t="str">
        <f t="shared" ca="1" si="135"/>
        <v>-</v>
      </c>
      <c r="BG66" s="36" t="str">
        <f t="shared" ca="1" si="135"/>
        <v>-</v>
      </c>
      <c r="BH66" s="36" t="str">
        <f t="shared" ca="1" si="135"/>
        <v>-</v>
      </c>
      <c r="BI66" s="36" t="str">
        <f t="shared" ca="1" si="135"/>
        <v>-</v>
      </c>
      <c r="BJ66" s="36" t="str">
        <f t="shared" ca="1" si="135"/>
        <v>-</v>
      </c>
      <c r="BK66" s="36" t="str">
        <f t="shared" ca="1" si="135"/>
        <v>-</v>
      </c>
      <c r="BL66" s="36" t="str">
        <f t="shared" ca="1" si="135"/>
        <v>-</v>
      </c>
      <c r="BM66" s="36" t="str">
        <f t="shared" ca="1" si="135"/>
        <v>-</v>
      </c>
      <c r="BN66" s="36" t="str">
        <f t="shared" ca="1" si="135"/>
        <v>-</v>
      </c>
      <c r="BO66" s="36" t="str">
        <f t="shared" ca="1" si="135"/>
        <v>-</v>
      </c>
      <c r="BP66" s="36" t="str">
        <f t="shared" ca="1" si="135"/>
        <v>-</v>
      </c>
      <c r="BQ66" s="31" t="str">
        <f t="shared" ca="1" si="135"/>
        <v>-</v>
      </c>
      <c r="BR66" s="21"/>
      <c r="BS66" s="21"/>
      <c r="BT66" s="21"/>
      <c r="BU66" s="38"/>
      <c r="BV66" s="38"/>
      <c r="BW66" s="35" t="str">
        <f ca="1">BW65</f>
        <v>-</v>
      </c>
      <c r="BX66" s="36" t="str">
        <f t="shared" ref="BX66" ca="1" si="136">BW66</f>
        <v>-</v>
      </c>
      <c r="BY66" s="36" t="str">
        <f t="shared" ref="BY66" ca="1" si="137">BX66</f>
        <v>-</v>
      </c>
      <c r="BZ66" s="36" t="str">
        <f t="shared" ref="BZ66" ca="1" si="138">BY66</f>
        <v>-</v>
      </c>
      <c r="CA66" s="36" t="str">
        <f t="shared" ref="CA66" ca="1" si="139">BZ66</f>
        <v>-</v>
      </c>
      <c r="CB66" s="36" t="str">
        <f t="shared" ref="CB66" ca="1" si="140">CA66</f>
        <v>-</v>
      </c>
      <c r="CC66" s="36" t="str">
        <f t="shared" ref="CC66" ca="1" si="141">CB66</f>
        <v>-</v>
      </c>
      <c r="CD66" s="36" t="str">
        <f t="shared" ref="CD66" ca="1" si="142">CC66</f>
        <v>-</v>
      </c>
      <c r="CE66" s="36" t="str">
        <f t="shared" ref="CE66" ca="1" si="143">CD66</f>
        <v>-</v>
      </c>
      <c r="CF66" s="36" t="str">
        <f t="shared" ref="CF66" ca="1" si="144">CE66</f>
        <v>-</v>
      </c>
      <c r="CG66" s="36" t="str">
        <f t="shared" ref="CG66" ca="1" si="145">CF66</f>
        <v>-</v>
      </c>
      <c r="CH66" s="36" t="str">
        <f t="shared" ref="CH66" ca="1" si="146">CG66</f>
        <v>-</v>
      </c>
      <c r="CI66" s="36" t="str">
        <f t="shared" ref="CI66" ca="1" si="147">CH66</f>
        <v>-</v>
      </c>
      <c r="CJ66" s="36" t="str">
        <f t="shared" ref="CJ66" ca="1" si="148">CI66</f>
        <v>-</v>
      </c>
      <c r="CK66" s="36" t="str">
        <f t="shared" ref="CK66" ca="1" si="149">CJ66</f>
        <v>-</v>
      </c>
      <c r="CL66" s="31" t="str">
        <f t="shared" ref="CL66" ca="1" si="150">CK66</f>
        <v>-</v>
      </c>
      <c r="CM66" s="21"/>
      <c r="CN66" s="21"/>
      <c r="CO66" s="21"/>
      <c r="CP66" s="38"/>
      <c r="CQ66" s="38"/>
      <c r="CR66" s="35" t="str">
        <f ca="1">CR65</f>
        <v>-</v>
      </c>
      <c r="CS66" s="36" t="str">
        <f t="shared" ref="CS66" ca="1" si="151">CR66</f>
        <v>-</v>
      </c>
      <c r="CT66" s="36" t="str">
        <f t="shared" ref="CT66" ca="1" si="152">CS66</f>
        <v>-</v>
      </c>
      <c r="CU66" s="36" t="str">
        <f t="shared" ref="CU66" ca="1" si="153">CT66</f>
        <v>-</v>
      </c>
      <c r="CV66" s="36" t="str">
        <f t="shared" ref="CV66" ca="1" si="154">CU66</f>
        <v>-</v>
      </c>
      <c r="CW66" s="36" t="str">
        <f t="shared" ref="CW66" ca="1" si="155">CV66</f>
        <v>-</v>
      </c>
      <c r="CX66" s="36" t="str">
        <f t="shared" ref="CX66" ca="1" si="156">CW66</f>
        <v>-</v>
      </c>
      <c r="CY66" s="36" t="str">
        <f t="shared" ref="CY66" ca="1" si="157">CX66</f>
        <v>-</v>
      </c>
      <c r="CZ66" s="36" t="str">
        <f t="shared" ref="CZ66" ca="1" si="158">CY66</f>
        <v>-</v>
      </c>
      <c r="DA66" s="36" t="str">
        <f t="shared" ref="DA66" ca="1" si="159">CZ66</f>
        <v>-</v>
      </c>
      <c r="DB66" s="36" t="str">
        <f t="shared" ref="DB66" ca="1" si="160">DA66</f>
        <v>-</v>
      </c>
      <c r="DC66" s="36" t="str">
        <f t="shared" ref="DC66" ca="1" si="161">DB66</f>
        <v>-</v>
      </c>
      <c r="DD66" s="36" t="str">
        <f t="shared" ref="DD66" ca="1" si="162">DC66</f>
        <v>-</v>
      </c>
      <c r="DE66" s="36" t="str">
        <f t="shared" ref="DE66" ca="1" si="163">DD66</f>
        <v>-</v>
      </c>
      <c r="DF66" s="36" t="str">
        <f t="shared" ref="DF66" ca="1" si="164">DE66</f>
        <v>-</v>
      </c>
      <c r="DG66" s="31" t="str">
        <f t="shared" ref="DG66" ca="1" si="165">DF66</f>
        <v>-</v>
      </c>
      <c r="DH66" s="21"/>
      <c r="DI66" s="21"/>
      <c r="DJ66" s="21"/>
    </row>
    <row r="67" spans="5:114" ht="11.25" customHeight="1">
      <c r="E67" s="23"/>
      <c r="AG67" s="37"/>
      <c r="AH67" s="37"/>
      <c r="AI67" s="37"/>
      <c r="AJ67" s="37"/>
      <c r="AK67" s="37"/>
      <c r="AL67" s="37"/>
      <c r="AM67" s="37"/>
      <c r="AN67" s="37"/>
      <c r="AO67" s="39"/>
      <c r="AP67" s="37"/>
      <c r="AQ67" s="37"/>
      <c r="AR67" s="37"/>
      <c r="AS67" s="37"/>
      <c r="AT67" s="37"/>
      <c r="AU67" s="37"/>
      <c r="AV67" s="37"/>
      <c r="AW67" s="37"/>
      <c r="AX67" s="38"/>
      <c r="AY67" s="38"/>
      <c r="AZ67" s="38"/>
      <c r="BA67" s="38"/>
      <c r="BB67" s="37"/>
      <c r="BC67" s="37"/>
      <c r="BD67" s="37"/>
      <c r="BE67" s="37"/>
      <c r="BF67" s="37"/>
      <c r="BG67" s="37"/>
      <c r="BH67" s="37"/>
      <c r="BI67" s="37"/>
      <c r="BJ67" s="39"/>
      <c r="BK67" s="37"/>
      <c r="BL67" s="37"/>
      <c r="BM67" s="37"/>
      <c r="BN67" s="37"/>
      <c r="BO67" s="37"/>
      <c r="BP67" s="37"/>
      <c r="BQ67" s="37"/>
      <c r="BR67" s="21"/>
      <c r="BS67" s="21"/>
      <c r="BT67" s="21"/>
      <c r="BU67" s="38"/>
      <c r="BV67" s="38"/>
      <c r="BW67" s="37"/>
      <c r="BX67" s="37"/>
      <c r="BY67" s="37"/>
      <c r="BZ67" s="37"/>
      <c r="CA67" s="37"/>
      <c r="CB67" s="37"/>
      <c r="CC67" s="37"/>
      <c r="CD67" s="37"/>
      <c r="CE67" s="39"/>
      <c r="CF67" s="37"/>
      <c r="CG67" s="37"/>
      <c r="CH67" s="37"/>
      <c r="CI67" s="37"/>
      <c r="CJ67" s="37"/>
      <c r="CK67" s="37"/>
      <c r="CL67" s="37"/>
      <c r="CM67" s="21"/>
      <c r="CN67" s="21"/>
      <c r="CO67" s="21"/>
      <c r="CP67" s="38"/>
      <c r="CQ67" s="38"/>
      <c r="CR67" s="37"/>
      <c r="CS67" s="37"/>
      <c r="CT67" s="37"/>
      <c r="CU67" s="37"/>
      <c r="CV67" s="37"/>
      <c r="CW67" s="37"/>
      <c r="CX67" s="37"/>
      <c r="CY67" s="37"/>
      <c r="CZ67" s="39"/>
      <c r="DA67" s="37"/>
      <c r="DB67" s="37"/>
      <c r="DC67" s="37"/>
      <c r="DD67" s="37"/>
      <c r="DE67" s="37"/>
      <c r="DF67" s="37"/>
      <c r="DG67" s="37"/>
      <c r="DH67" s="21"/>
      <c r="DI67" s="21"/>
      <c r="DJ67" s="21"/>
    </row>
    <row r="68" spans="5:114" ht="11.25" customHeight="1" thickBot="1">
      <c r="E68" s="23"/>
      <c r="AG68" s="37"/>
      <c r="AH68" s="37"/>
      <c r="AI68" s="37"/>
      <c r="AJ68" s="37"/>
      <c r="AK68" s="37"/>
      <c r="AL68" s="37"/>
      <c r="AM68" s="37"/>
      <c r="AN68" s="37"/>
      <c r="AO68" s="39"/>
      <c r="AP68" s="37"/>
      <c r="AQ68" s="37"/>
      <c r="AR68" s="37"/>
      <c r="AS68" s="37"/>
      <c r="AT68" s="37"/>
      <c r="AU68" s="37"/>
      <c r="AV68" s="37"/>
      <c r="AW68" s="37"/>
      <c r="AX68" s="38"/>
      <c r="AY68" s="38"/>
      <c r="AZ68" s="38"/>
      <c r="BA68" s="38"/>
      <c r="BB68" s="37"/>
      <c r="BC68" s="37"/>
      <c r="BD68" s="37"/>
      <c r="BE68" s="37"/>
      <c r="BF68" s="37"/>
      <c r="BG68" s="37"/>
      <c r="BH68" s="37"/>
      <c r="BI68" s="37"/>
      <c r="BJ68" s="39"/>
      <c r="BK68" s="37"/>
      <c r="BL68" s="37"/>
      <c r="BM68" s="37"/>
      <c r="BN68" s="37"/>
      <c r="BO68" s="37"/>
      <c r="BP68" s="37"/>
      <c r="BQ68" s="37"/>
      <c r="BR68" s="21"/>
      <c r="BS68" s="21"/>
      <c r="BT68" s="21"/>
      <c r="BU68" s="38"/>
      <c r="BV68" s="38"/>
      <c r="BW68" s="37"/>
      <c r="BX68" s="37"/>
      <c r="BY68" s="37"/>
      <c r="BZ68" s="37"/>
      <c r="CA68" s="37"/>
      <c r="CB68" s="37"/>
      <c r="CC68" s="37"/>
      <c r="CD68" s="37"/>
      <c r="CE68" s="39"/>
      <c r="CF68" s="37"/>
      <c r="CG68" s="37"/>
      <c r="CH68" s="37"/>
      <c r="CI68" s="37"/>
      <c r="CJ68" s="37"/>
      <c r="CK68" s="37"/>
      <c r="CL68" s="37"/>
      <c r="CM68" s="21"/>
      <c r="CN68" s="21"/>
      <c r="CO68" s="21"/>
      <c r="CP68" s="38"/>
      <c r="CQ68" s="38"/>
      <c r="CR68" s="37"/>
      <c r="CS68" s="37"/>
      <c r="CT68" s="37"/>
      <c r="CU68" s="37"/>
      <c r="CV68" s="37"/>
      <c r="CW68" s="37"/>
      <c r="CX68" s="37"/>
      <c r="CY68" s="37"/>
      <c r="CZ68" s="39"/>
      <c r="DA68" s="37"/>
      <c r="DB68" s="37"/>
      <c r="DC68" s="37"/>
      <c r="DD68" s="37"/>
      <c r="DE68" s="37"/>
      <c r="DF68" s="37"/>
      <c r="DG68" s="37"/>
      <c r="DH68" s="21"/>
      <c r="DI68" s="21"/>
      <c r="DJ68" s="21"/>
    </row>
    <row r="69" spans="5:114" ht="11.25" customHeight="1">
      <c r="E69" s="23"/>
      <c r="AG69" s="32" t="str">
        <f ca="1">Scores!H26</f>
        <v>-</v>
      </c>
      <c r="AH69" s="33" t="str">
        <f t="shared" ref="AH69:AV69" ca="1" si="166">AG69</f>
        <v>-</v>
      </c>
      <c r="AI69" s="33" t="str">
        <f t="shared" ca="1" si="166"/>
        <v>-</v>
      </c>
      <c r="AJ69" s="33" t="str">
        <f t="shared" ca="1" si="166"/>
        <v>-</v>
      </c>
      <c r="AK69" s="33" t="str">
        <f t="shared" ca="1" si="166"/>
        <v>-</v>
      </c>
      <c r="AL69" s="33" t="str">
        <f t="shared" ca="1" si="166"/>
        <v>-</v>
      </c>
      <c r="AM69" s="33" t="str">
        <f t="shared" ca="1" si="166"/>
        <v>-</v>
      </c>
      <c r="AN69" s="33" t="str">
        <f t="shared" ca="1" si="166"/>
        <v>-</v>
      </c>
      <c r="AO69" s="33" t="str">
        <f t="shared" ca="1" si="166"/>
        <v>-</v>
      </c>
      <c r="AP69" s="33" t="str">
        <f t="shared" ca="1" si="166"/>
        <v>-</v>
      </c>
      <c r="AQ69" s="33" t="str">
        <f t="shared" ca="1" si="166"/>
        <v>-</v>
      </c>
      <c r="AR69" s="33" t="str">
        <f t="shared" ca="1" si="166"/>
        <v>-</v>
      </c>
      <c r="AS69" s="33" t="str">
        <f t="shared" ca="1" si="166"/>
        <v>-</v>
      </c>
      <c r="AT69" s="33" t="str">
        <f t="shared" ca="1" si="166"/>
        <v>-</v>
      </c>
      <c r="AU69" s="33" t="str">
        <f t="shared" ca="1" si="166"/>
        <v>-</v>
      </c>
      <c r="AV69" s="29" t="str">
        <f t="shared" ca="1" si="166"/>
        <v>-</v>
      </c>
      <c r="AW69" s="37"/>
      <c r="AX69" s="38"/>
      <c r="AY69" s="38"/>
      <c r="AZ69" s="38"/>
      <c r="BA69" s="38"/>
      <c r="BB69" s="32" t="str">
        <f ca="1">Scores!H29</f>
        <v>-</v>
      </c>
      <c r="BC69" s="33" t="str">
        <f t="shared" ref="BC69:BQ69" ca="1" si="167">BB69</f>
        <v>-</v>
      </c>
      <c r="BD69" s="33" t="str">
        <f t="shared" ca="1" si="167"/>
        <v>-</v>
      </c>
      <c r="BE69" s="33" t="str">
        <f t="shared" ca="1" si="167"/>
        <v>-</v>
      </c>
      <c r="BF69" s="33" t="str">
        <f t="shared" ca="1" si="167"/>
        <v>-</v>
      </c>
      <c r="BG69" s="33" t="str">
        <f t="shared" ca="1" si="167"/>
        <v>-</v>
      </c>
      <c r="BH69" s="33" t="str">
        <f t="shared" ca="1" si="167"/>
        <v>-</v>
      </c>
      <c r="BI69" s="33" t="str">
        <f t="shared" ca="1" si="167"/>
        <v>-</v>
      </c>
      <c r="BJ69" s="33" t="str">
        <f t="shared" ca="1" si="167"/>
        <v>-</v>
      </c>
      <c r="BK69" s="33" t="str">
        <f t="shared" ca="1" si="167"/>
        <v>-</v>
      </c>
      <c r="BL69" s="33" t="str">
        <f t="shared" ca="1" si="167"/>
        <v>-</v>
      </c>
      <c r="BM69" s="33" t="str">
        <f t="shared" ca="1" si="167"/>
        <v>-</v>
      </c>
      <c r="BN69" s="33" t="str">
        <f t="shared" ca="1" si="167"/>
        <v>-</v>
      </c>
      <c r="BO69" s="33" t="str">
        <f t="shared" ca="1" si="167"/>
        <v>-</v>
      </c>
      <c r="BP69" s="33" t="str">
        <f t="shared" ca="1" si="167"/>
        <v>-</v>
      </c>
      <c r="BQ69" s="29" t="str">
        <f t="shared" ca="1" si="167"/>
        <v>-</v>
      </c>
      <c r="BR69" s="21"/>
      <c r="BS69" s="21"/>
      <c r="BT69" s="21"/>
      <c r="BU69" s="38"/>
      <c r="BV69" s="38"/>
      <c r="BW69" s="32" t="str">
        <f ca="1">Scores!H32</f>
        <v>-</v>
      </c>
      <c r="BX69" s="33" t="str">
        <f t="shared" ref="BX69" ca="1" si="168">BW69</f>
        <v>-</v>
      </c>
      <c r="BY69" s="33" t="str">
        <f t="shared" ref="BY69" ca="1" si="169">BX69</f>
        <v>-</v>
      </c>
      <c r="BZ69" s="33" t="str">
        <f t="shared" ref="BZ69" ca="1" si="170">BY69</f>
        <v>-</v>
      </c>
      <c r="CA69" s="33" t="str">
        <f t="shared" ref="CA69" ca="1" si="171">BZ69</f>
        <v>-</v>
      </c>
      <c r="CB69" s="33" t="str">
        <f t="shared" ref="CB69" ca="1" si="172">CA69</f>
        <v>-</v>
      </c>
      <c r="CC69" s="33" t="str">
        <f t="shared" ref="CC69" ca="1" si="173">CB69</f>
        <v>-</v>
      </c>
      <c r="CD69" s="33" t="str">
        <f t="shared" ref="CD69" ca="1" si="174">CC69</f>
        <v>-</v>
      </c>
      <c r="CE69" s="33" t="str">
        <f t="shared" ref="CE69" ca="1" si="175">CD69</f>
        <v>-</v>
      </c>
      <c r="CF69" s="33" t="str">
        <f t="shared" ref="CF69" ca="1" si="176">CE69</f>
        <v>-</v>
      </c>
      <c r="CG69" s="33" t="str">
        <f t="shared" ref="CG69" ca="1" si="177">CF69</f>
        <v>-</v>
      </c>
      <c r="CH69" s="33" t="str">
        <f t="shared" ref="CH69" ca="1" si="178">CG69</f>
        <v>-</v>
      </c>
      <c r="CI69" s="33" t="str">
        <f t="shared" ref="CI69" ca="1" si="179">CH69</f>
        <v>-</v>
      </c>
      <c r="CJ69" s="33" t="str">
        <f t="shared" ref="CJ69" ca="1" si="180">CI69</f>
        <v>-</v>
      </c>
      <c r="CK69" s="33" t="str">
        <f t="shared" ref="CK69" ca="1" si="181">CJ69</f>
        <v>-</v>
      </c>
      <c r="CL69" s="29" t="str">
        <f t="shared" ref="CL69" ca="1" si="182">CK69</f>
        <v>-</v>
      </c>
      <c r="CM69" s="21"/>
      <c r="CN69" s="21"/>
      <c r="CO69" s="21"/>
      <c r="CP69" s="38"/>
      <c r="CQ69" s="38"/>
      <c r="CR69" s="32" t="str">
        <f ca="1">Scores!H35</f>
        <v>-</v>
      </c>
      <c r="CS69" s="33" t="str">
        <f t="shared" ref="CS69" ca="1" si="183">CR69</f>
        <v>-</v>
      </c>
      <c r="CT69" s="33" t="str">
        <f t="shared" ref="CT69" ca="1" si="184">CS69</f>
        <v>-</v>
      </c>
      <c r="CU69" s="33" t="str">
        <f t="shared" ref="CU69" ca="1" si="185">CT69</f>
        <v>-</v>
      </c>
      <c r="CV69" s="33" t="str">
        <f t="shared" ref="CV69" ca="1" si="186">CU69</f>
        <v>-</v>
      </c>
      <c r="CW69" s="33" t="str">
        <f t="shared" ref="CW69" ca="1" si="187">CV69</f>
        <v>-</v>
      </c>
      <c r="CX69" s="33" t="str">
        <f t="shared" ref="CX69" ca="1" si="188">CW69</f>
        <v>-</v>
      </c>
      <c r="CY69" s="33" t="str">
        <f t="shared" ref="CY69" ca="1" si="189">CX69</f>
        <v>-</v>
      </c>
      <c r="CZ69" s="33" t="str">
        <f t="shared" ref="CZ69" ca="1" si="190">CY69</f>
        <v>-</v>
      </c>
      <c r="DA69" s="33" t="str">
        <f t="shared" ref="DA69" ca="1" si="191">CZ69</f>
        <v>-</v>
      </c>
      <c r="DB69" s="33" t="str">
        <f t="shared" ref="DB69" ca="1" si="192">DA69</f>
        <v>-</v>
      </c>
      <c r="DC69" s="33" t="str">
        <f t="shared" ref="DC69" ca="1" si="193">DB69</f>
        <v>-</v>
      </c>
      <c r="DD69" s="33" t="str">
        <f t="shared" ref="DD69" ca="1" si="194">DC69</f>
        <v>-</v>
      </c>
      <c r="DE69" s="33" t="str">
        <f t="shared" ref="DE69" ca="1" si="195">DD69</f>
        <v>-</v>
      </c>
      <c r="DF69" s="33" t="str">
        <f t="shared" ref="DF69" ca="1" si="196">DE69</f>
        <v>-</v>
      </c>
      <c r="DG69" s="29" t="str">
        <f t="shared" ref="DG69" ca="1" si="197">DF69</f>
        <v>-</v>
      </c>
      <c r="DH69" s="21"/>
      <c r="DI69" s="21"/>
      <c r="DJ69" s="21"/>
    </row>
    <row r="70" spans="5:114" ht="11.25" customHeight="1">
      <c r="E70" s="23"/>
      <c r="AG70" s="34" t="str">
        <f ca="1">AG69</f>
        <v>-</v>
      </c>
      <c r="AH70" s="312" t="str">
        <f>Scores!C26</f>
        <v>Prescription</v>
      </c>
      <c r="AI70" s="312"/>
      <c r="AJ70" s="312"/>
      <c r="AK70" s="312"/>
      <c r="AL70" s="312"/>
      <c r="AM70" s="312"/>
      <c r="AN70" s="312"/>
      <c r="AO70" s="312"/>
      <c r="AP70" s="312"/>
      <c r="AQ70" s="312"/>
      <c r="AR70" s="312"/>
      <c r="AS70" s="312"/>
      <c r="AT70" s="312"/>
      <c r="AU70" s="312"/>
      <c r="AV70" s="30" t="str">
        <f ca="1">AV69</f>
        <v>-</v>
      </c>
      <c r="AW70" s="37"/>
      <c r="AX70" s="38"/>
      <c r="AY70" s="38"/>
      <c r="AZ70" s="38"/>
      <c r="BA70" s="38"/>
      <c r="BB70" s="34" t="str">
        <f ca="1">BB69</f>
        <v>-</v>
      </c>
      <c r="BC70" s="312" t="str">
        <f>Scores!C29</f>
        <v>Délivrance nominative</v>
      </c>
      <c r="BD70" s="312"/>
      <c r="BE70" s="312"/>
      <c r="BF70" s="312"/>
      <c r="BG70" s="312"/>
      <c r="BH70" s="312"/>
      <c r="BI70" s="312"/>
      <c r="BJ70" s="312"/>
      <c r="BK70" s="312"/>
      <c r="BL70" s="312"/>
      <c r="BM70" s="312"/>
      <c r="BN70" s="312"/>
      <c r="BO70" s="312"/>
      <c r="BP70" s="312"/>
      <c r="BQ70" s="30" t="str">
        <f ca="1">BQ69</f>
        <v>-</v>
      </c>
      <c r="BR70" s="21"/>
      <c r="BS70" s="21"/>
      <c r="BT70" s="21"/>
      <c r="BU70" s="38"/>
      <c r="BV70" s="38"/>
      <c r="BW70" s="34" t="str">
        <f ca="1">BW69</f>
        <v>-</v>
      </c>
      <c r="BX70" s="312" t="str">
        <f>Scores!C32</f>
        <v>Administration et aide à la prise</v>
      </c>
      <c r="BY70" s="312"/>
      <c r="BZ70" s="312"/>
      <c r="CA70" s="312"/>
      <c r="CB70" s="312"/>
      <c r="CC70" s="312"/>
      <c r="CD70" s="312"/>
      <c r="CE70" s="312"/>
      <c r="CF70" s="312"/>
      <c r="CG70" s="312"/>
      <c r="CH70" s="312"/>
      <c r="CI70" s="312"/>
      <c r="CJ70" s="312"/>
      <c r="CK70" s="312"/>
      <c r="CL70" s="30" t="str">
        <f ca="1">CL69</f>
        <v>-</v>
      </c>
      <c r="CM70" s="21"/>
      <c r="CN70" s="21"/>
      <c r="CO70" s="21"/>
      <c r="CP70" s="38"/>
      <c r="CQ70" s="38"/>
      <c r="CR70" s="34" t="str">
        <f ca="1">CR69</f>
        <v>-</v>
      </c>
      <c r="CS70" s="312" t="str">
        <f>Scores!C35</f>
        <v>Dotation pour besoins urgents</v>
      </c>
      <c r="CT70" s="312"/>
      <c r="CU70" s="312"/>
      <c r="CV70" s="312"/>
      <c r="CW70" s="312"/>
      <c r="CX70" s="312"/>
      <c r="CY70" s="312"/>
      <c r="CZ70" s="312"/>
      <c r="DA70" s="312"/>
      <c r="DB70" s="312"/>
      <c r="DC70" s="312"/>
      <c r="DD70" s="312"/>
      <c r="DE70" s="312"/>
      <c r="DF70" s="312"/>
      <c r="DG70" s="30" t="str">
        <f ca="1">DG69</f>
        <v>-</v>
      </c>
      <c r="DH70" s="21"/>
      <c r="DI70" s="21"/>
      <c r="DJ70" s="21"/>
    </row>
    <row r="71" spans="5:114" ht="11.25" customHeight="1">
      <c r="E71" s="24"/>
      <c r="F71" s="25"/>
      <c r="G71" s="25"/>
      <c r="H71" s="25"/>
      <c r="I71" s="25"/>
      <c r="J71" s="25"/>
      <c r="K71" s="25"/>
      <c r="L71" s="25"/>
      <c r="M71" s="25"/>
      <c r="N71" s="25"/>
      <c r="O71" s="25"/>
      <c r="P71" s="25"/>
      <c r="Q71" s="25"/>
      <c r="R71" s="25"/>
      <c r="S71" s="25"/>
      <c r="AG71" s="34" t="str">
        <f ca="1">AG70</f>
        <v>-</v>
      </c>
      <c r="AH71" s="312"/>
      <c r="AI71" s="312"/>
      <c r="AJ71" s="312"/>
      <c r="AK71" s="312"/>
      <c r="AL71" s="312"/>
      <c r="AM71" s="312"/>
      <c r="AN71" s="312"/>
      <c r="AO71" s="312"/>
      <c r="AP71" s="312"/>
      <c r="AQ71" s="312"/>
      <c r="AR71" s="312"/>
      <c r="AS71" s="312"/>
      <c r="AT71" s="312"/>
      <c r="AU71" s="312"/>
      <c r="AV71" s="30" t="str">
        <f ca="1">AV70</f>
        <v>-</v>
      </c>
      <c r="AW71" s="37"/>
      <c r="AX71" s="38"/>
      <c r="AY71" s="38"/>
      <c r="AZ71" s="38"/>
      <c r="BA71" s="38"/>
      <c r="BB71" s="34" t="str">
        <f ca="1">BB70</f>
        <v>-</v>
      </c>
      <c r="BC71" s="312"/>
      <c r="BD71" s="312"/>
      <c r="BE71" s="312"/>
      <c r="BF71" s="312"/>
      <c r="BG71" s="312"/>
      <c r="BH71" s="312"/>
      <c r="BI71" s="312"/>
      <c r="BJ71" s="312"/>
      <c r="BK71" s="312"/>
      <c r="BL71" s="312"/>
      <c r="BM71" s="312"/>
      <c r="BN71" s="312"/>
      <c r="BO71" s="312"/>
      <c r="BP71" s="312"/>
      <c r="BQ71" s="30" t="str">
        <f ca="1">BQ70</f>
        <v>-</v>
      </c>
      <c r="BR71" s="21"/>
      <c r="BS71" s="21"/>
      <c r="BT71" s="21"/>
      <c r="BU71" s="38"/>
      <c r="BV71" s="38"/>
      <c r="BW71" s="34" t="str">
        <f ca="1">BW70</f>
        <v>-</v>
      </c>
      <c r="BX71" s="312"/>
      <c r="BY71" s="312"/>
      <c r="BZ71" s="312"/>
      <c r="CA71" s="312"/>
      <c r="CB71" s="312"/>
      <c r="CC71" s="312"/>
      <c r="CD71" s="312"/>
      <c r="CE71" s="312"/>
      <c r="CF71" s="312"/>
      <c r="CG71" s="312"/>
      <c r="CH71" s="312"/>
      <c r="CI71" s="312"/>
      <c r="CJ71" s="312"/>
      <c r="CK71" s="312"/>
      <c r="CL71" s="30" t="str">
        <f ca="1">CL70</f>
        <v>-</v>
      </c>
      <c r="CM71" s="21"/>
      <c r="CN71" s="21"/>
      <c r="CO71" s="21"/>
      <c r="CP71" s="38"/>
      <c r="CQ71" s="38"/>
      <c r="CR71" s="34" t="str">
        <f ca="1">CR70</f>
        <v>-</v>
      </c>
      <c r="CS71" s="312"/>
      <c r="CT71" s="312"/>
      <c r="CU71" s="312"/>
      <c r="CV71" s="312"/>
      <c r="CW71" s="312"/>
      <c r="CX71" s="312"/>
      <c r="CY71" s="312"/>
      <c r="CZ71" s="312"/>
      <c r="DA71" s="312"/>
      <c r="DB71" s="312"/>
      <c r="DC71" s="312"/>
      <c r="DD71" s="312"/>
      <c r="DE71" s="312"/>
      <c r="DF71" s="312"/>
      <c r="DG71" s="30" t="str">
        <f ca="1">DG70</f>
        <v>-</v>
      </c>
      <c r="DH71" s="21"/>
      <c r="DI71" s="21"/>
      <c r="DJ71" s="21"/>
    </row>
    <row r="72" spans="5:114" ht="11.25" customHeight="1">
      <c r="E72" s="23"/>
      <c r="AG72" s="34" t="str">
        <f ca="1">AG71</f>
        <v>-</v>
      </c>
      <c r="AH72" s="312"/>
      <c r="AI72" s="312"/>
      <c r="AJ72" s="312"/>
      <c r="AK72" s="312"/>
      <c r="AL72" s="312"/>
      <c r="AM72" s="312"/>
      <c r="AN72" s="312"/>
      <c r="AO72" s="312"/>
      <c r="AP72" s="312"/>
      <c r="AQ72" s="312"/>
      <c r="AR72" s="312"/>
      <c r="AS72" s="312"/>
      <c r="AT72" s="312"/>
      <c r="AU72" s="312"/>
      <c r="AV72" s="30" t="str">
        <f ca="1">AV71</f>
        <v>-</v>
      </c>
      <c r="AW72" s="37"/>
      <c r="AX72" s="38"/>
      <c r="AY72" s="38"/>
      <c r="AZ72" s="38"/>
      <c r="BA72" s="38"/>
      <c r="BB72" s="34" t="str">
        <f ca="1">BB71</f>
        <v>-</v>
      </c>
      <c r="BC72" s="312"/>
      <c r="BD72" s="312"/>
      <c r="BE72" s="312"/>
      <c r="BF72" s="312"/>
      <c r="BG72" s="312"/>
      <c r="BH72" s="312"/>
      <c r="BI72" s="312"/>
      <c r="BJ72" s="312"/>
      <c r="BK72" s="312"/>
      <c r="BL72" s="312"/>
      <c r="BM72" s="312"/>
      <c r="BN72" s="312"/>
      <c r="BO72" s="312"/>
      <c r="BP72" s="312"/>
      <c r="BQ72" s="30" t="str">
        <f ca="1">BQ71</f>
        <v>-</v>
      </c>
      <c r="BR72" s="21"/>
      <c r="BS72" s="21"/>
      <c r="BT72" s="21"/>
      <c r="BU72" s="38"/>
      <c r="BV72" s="38"/>
      <c r="BW72" s="34" t="str">
        <f ca="1">BW71</f>
        <v>-</v>
      </c>
      <c r="BX72" s="312"/>
      <c r="BY72" s="312"/>
      <c r="BZ72" s="312"/>
      <c r="CA72" s="312"/>
      <c r="CB72" s="312"/>
      <c r="CC72" s="312"/>
      <c r="CD72" s="312"/>
      <c r="CE72" s="312"/>
      <c r="CF72" s="312"/>
      <c r="CG72" s="312"/>
      <c r="CH72" s="312"/>
      <c r="CI72" s="312"/>
      <c r="CJ72" s="312"/>
      <c r="CK72" s="312"/>
      <c r="CL72" s="30" t="str">
        <f ca="1">CL71</f>
        <v>-</v>
      </c>
      <c r="CM72" s="21"/>
      <c r="CN72" s="21"/>
      <c r="CO72" s="21"/>
      <c r="CP72" s="38"/>
      <c r="CQ72" s="38"/>
      <c r="CR72" s="34" t="str">
        <f ca="1">CR71</f>
        <v>-</v>
      </c>
      <c r="CS72" s="312"/>
      <c r="CT72" s="312"/>
      <c r="CU72" s="312"/>
      <c r="CV72" s="312"/>
      <c r="CW72" s="312"/>
      <c r="CX72" s="312"/>
      <c r="CY72" s="312"/>
      <c r="CZ72" s="312"/>
      <c r="DA72" s="312"/>
      <c r="DB72" s="312"/>
      <c r="DC72" s="312"/>
      <c r="DD72" s="312"/>
      <c r="DE72" s="312"/>
      <c r="DF72" s="312"/>
      <c r="DG72" s="30" t="str">
        <f ca="1">DG71</f>
        <v>-</v>
      </c>
      <c r="DH72" s="21"/>
      <c r="DI72" s="21"/>
      <c r="DJ72" s="21"/>
    </row>
    <row r="73" spans="5:114" ht="11.25" customHeight="1">
      <c r="E73" s="23"/>
      <c r="AG73" s="34" t="str">
        <f ca="1">AG72</f>
        <v>-</v>
      </c>
      <c r="AH73" s="312"/>
      <c r="AI73" s="312"/>
      <c r="AJ73" s="312"/>
      <c r="AK73" s="312"/>
      <c r="AL73" s="312"/>
      <c r="AM73" s="312"/>
      <c r="AN73" s="312"/>
      <c r="AO73" s="312"/>
      <c r="AP73" s="312"/>
      <c r="AQ73" s="312"/>
      <c r="AR73" s="312"/>
      <c r="AS73" s="312"/>
      <c r="AT73" s="312"/>
      <c r="AU73" s="312"/>
      <c r="AV73" s="30" t="str">
        <f ca="1">AV72</f>
        <v>-</v>
      </c>
      <c r="AW73" s="37"/>
      <c r="AX73" s="38"/>
      <c r="AY73" s="38"/>
      <c r="AZ73" s="38"/>
      <c r="BA73" s="38"/>
      <c r="BB73" s="34" t="str">
        <f ca="1">BB72</f>
        <v>-</v>
      </c>
      <c r="BC73" s="312"/>
      <c r="BD73" s="312"/>
      <c r="BE73" s="312"/>
      <c r="BF73" s="312"/>
      <c r="BG73" s="312"/>
      <c r="BH73" s="312"/>
      <c r="BI73" s="312"/>
      <c r="BJ73" s="312"/>
      <c r="BK73" s="312"/>
      <c r="BL73" s="312"/>
      <c r="BM73" s="312"/>
      <c r="BN73" s="312"/>
      <c r="BO73" s="312"/>
      <c r="BP73" s="312"/>
      <c r="BQ73" s="30" t="str">
        <f ca="1">BQ72</f>
        <v>-</v>
      </c>
      <c r="BR73" s="21"/>
      <c r="BS73" s="21"/>
      <c r="BT73" s="21"/>
      <c r="BU73" s="38"/>
      <c r="BV73" s="38"/>
      <c r="BW73" s="34" t="str">
        <f ca="1">BW72</f>
        <v>-</v>
      </c>
      <c r="BX73" s="312"/>
      <c r="BY73" s="312"/>
      <c r="BZ73" s="312"/>
      <c r="CA73" s="312"/>
      <c r="CB73" s="312"/>
      <c r="CC73" s="312"/>
      <c r="CD73" s="312"/>
      <c r="CE73" s="312"/>
      <c r="CF73" s="312"/>
      <c r="CG73" s="312"/>
      <c r="CH73" s="312"/>
      <c r="CI73" s="312"/>
      <c r="CJ73" s="312"/>
      <c r="CK73" s="312"/>
      <c r="CL73" s="30" t="str">
        <f ca="1">CL72</f>
        <v>-</v>
      </c>
      <c r="CM73" s="21"/>
      <c r="CN73" s="21"/>
      <c r="CO73" s="21"/>
      <c r="CP73" s="38"/>
      <c r="CQ73" s="38"/>
      <c r="CR73" s="34" t="str">
        <f ca="1">CR72</f>
        <v>-</v>
      </c>
      <c r="CS73" s="312"/>
      <c r="CT73" s="312"/>
      <c r="CU73" s="312"/>
      <c r="CV73" s="312"/>
      <c r="CW73" s="312"/>
      <c r="CX73" s="312"/>
      <c r="CY73" s="312"/>
      <c r="CZ73" s="312"/>
      <c r="DA73" s="312"/>
      <c r="DB73" s="312"/>
      <c r="DC73" s="312"/>
      <c r="DD73" s="312"/>
      <c r="DE73" s="312"/>
      <c r="DF73" s="312"/>
      <c r="DG73" s="30" t="str">
        <f ca="1">DG72</f>
        <v>-</v>
      </c>
      <c r="DH73" s="21"/>
      <c r="DI73" s="21"/>
      <c r="DJ73" s="21"/>
    </row>
    <row r="74" spans="5:114" ht="11.25" customHeight="1" thickBot="1">
      <c r="E74" s="23"/>
      <c r="AG74" s="35" t="str">
        <f ca="1">AG73</f>
        <v>-</v>
      </c>
      <c r="AH74" s="36" t="str">
        <f t="shared" ref="AH74:AV74" ca="1" si="198">AG74</f>
        <v>-</v>
      </c>
      <c r="AI74" s="36" t="str">
        <f t="shared" ca="1" si="198"/>
        <v>-</v>
      </c>
      <c r="AJ74" s="36" t="str">
        <f t="shared" ca="1" si="198"/>
        <v>-</v>
      </c>
      <c r="AK74" s="36" t="str">
        <f t="shared" ca="1" si="198"/>
        <v>-</v>
      </c>
      <c r="AL74" s="36" t="str">
        <f t="shared" ca="1" si="198"/>
        <v>-</v>
      </c>
      <c r="AM74" s="36" t="str">
        <f t="shared" ca="1" si="198"/>
        <v>-</v>
      </c>
      <c r="AN74" s="36" t="str">
        <f t="shared" ca="1" si="198"/>
        <v>-</v>
      </c>
      <c r="AO74" s="36" t="str">
        <f t="shared" ca="1" si="198"/>
        <v>-</v>
      </c>
      <c r="AP74" s="36" t="str">
        <f t="shared" ca="1" si="198"/>
        <v>-</v>
      </c>
      <c r="AQ74" s="36" t="str">
        <f t="shared" ca="1" si="198"/>
        <v>-</v>
      </c>
      <c r="AR74" s="36" t="str">
        <f t="shared" ca="1" si="198"/>
        <v>-</v>
      </c>
      <c r="AS74" s="36" t="str">
        <f t="shared" ca="1" si="198"/>
        <v>-</v>
      </c>
      <c r="AT74" s="36" t="str">
        <f t="shared" ca="1" si="198"/>
        <v>-</v>
      </c>
      <c r="AU74" s="36" t="str">
        <f t="shared" ca="1" si="198"/>
        <v>-</v>
      </c>
      <c r="AV74" s="31" t="str">
        <f t="shared" ca="1" si="198"/>
        <v>-</v>
      </c>
      <c r="AW74" s="37"/>
      <c r="AX74" s="38"/>
      <c r="AY74" s="38"/>
      <c r="AZ74" s="38"/>
      <c r="BA74" s="38"/>
      <c r="BB74" s="35" t="str">
        <f ca="1">BB73</f>
        <v>-</v>
      </c>
      <c r="BC74" s="36" t="str">
        <f t="shared" ref="BC74:BQ74" ca="1" si="199">BB74</f>
        <v>-</v>
      </c>
      <c r="BD74" s="36" t="str">
        <f t="shared" ca="1" si="199"/>
        <v>-</v>
      </c>
      <c r="BE74" s="36" t="str">
        <f t="shared" ca="1" si="199"/>
        <v>-</v>
      </c>
      <c r="BF74" s="36" t="str">
        <f t="shared" ca="1" si="199"/>
        <v>-</v>
      </c>
      <c r="BG74" s="36" t="str">
        <f t="shared" ca="1" si="199"/>
        <v>-</v>
      </c>
      <c r="BH74" s="36" t="str">
        <f t="shared" ca="1" si="199"/>
        <v>-</v>
      </c>
      <c r="BI74" s="36" t="str">
        <f t="shared" ca="1" si="199"/>
        <v>-</v>
      </c>
      <c r="BJ74" s="36" t="str">
        <f t="shared" ca="1" si="199"/>
        <v>-</v>
      </c>
      <c r="BK74" s="36" t="str">
        <f t="shared" ca="1" si="199"/>
        <v>-</v>
      </c>
      <c r="BL74" s="36" t="str">
        <f t="shared" ca="1" si="199"/>
        <v>-</v>
      </c>
      <c r="BM74" s="36" t="str">
        <f t="shared" ca="1" si="199"/>
        <v>-</v>
      </c>
      <c r="BN74" s="36" t="str">
        <f t="shared" ca="1" si="199"/>
        <v>-</v>
      </c>
      <c r="BO74" s="36" t="str">
        <f t="shared" ca="1" si="199"/>
        <v>-</v>
      </c>
      <c r="BP74" s="36" t="str">
        <f t="shared" ca="1" si="199"/>
        <v>-</v>
      </c>
      <c r="BQ74" s="31" t="str">
        <f t="shared" ca="1" si="199"/>
        <v>-</v>
      </c>
      <c r="BR74" s="21"/>
      <c r="BS74" s="21"/>
      <c r="BT74" s="21"/>
      <c r="BU74" s="38"/>
      <c r="BV74" s="38"/>
      <c r="BW74" s="35" t="str">
        <f ca="1">BW73</f>
        <v>-</v>
      </c>
      <c r="BX74" s="36" t="str">
        <f t="shared" ref="BX74" ca="1" si="200">BW74</f>
        <v>-</v>
      </c>
      <c r="BY74" s="36" t="str">
        <f t="shared" ref="BY74" ca="1" si="201">BX74</f>
        <v>-</v>
      </c>
      <c r="BZ74" s="36" t="str">
        <f t="shared" ref="BZ74" ca="1" si="202">BY74</f>
        <v>-</v>
      </c>
      <c r="CA74" s="36" t="str">
        <f t="shared" ref="CA74" ca="1" si="203">BZ74</f>
        <v>-</v>
      </c>
      <c r="CB74" s="36" t="str">
        <f t="shared" ref="CB74" ca="1" si="204">CA74</f>
        <v>-</v>
      </c>
      <c r="CC74" s="36" t="str">
        <f t="shared" ref="CC74" ca="1" si="205">CB74</f>
        <v>-</v>
      </c>
      <c r="CD74" s="36" t="str">
        <f t="shared" ref="CD74" ca="1" si="206">CC74</f>
        <v>-</v>
      </c>
      <c r="CE74" s="36" t="str">
        <f t="shared" ref="CE74" ca="1" si="207">CD74</f>
        <v>-</v>
      </c>
      <c r="CF74" s="36" t="str">
        <f t="shared" ref="CF74" ca="1" si="208">CE74</f>
        <v>-</v>
      </c>
      <c r="CG74" s="36" t="str">
        <f t="shared" ref="CG74" ca="1" si="209">CF74</f>
        <v>-</v>
      </c>
      <c r="CH74" s="36" t="str">
        <f t="shared" ref="CH74" ca="1" si="210">CG74</f>
        <v>-</v>
      </c>
      <c r="CI74" s="36" t="str">
        <f t="shared" ref="CI74" ca="1" si="211">CH74</f>
        <v>-</v>
      </c>
      <c r="CJ74" s="36" t="str">
        <f t="shared" ref="CJ74" ca="1" si="212">CI74</f>
        <v>-</v>
      </c>
      <c r="CK74" s="36" t="str">
        <f t="shared" ref="CK74" ca="1" si="213">CJ74</f>
        <v>-</v>
      </c>
      <c r="CL74" s="31" t="str">
        <f t="shared" ref="CL74" ca="1" si="214">CK74</f>
        <v>-</v>
      </c>
      <c r="CM74" s="21"/>
      <c r="CN74" s="21"/>
      <c r="CO74" s="21"/>
      <c r="CP74" s="38"/>
      <c r="CQ74" s="38"/>
      <c r="CR74" s="35" t="str">
        <f ca="1">CR73</f>
        <v>-</v>
      </c>
      <c r="CS74" s="36" t="str">
        <f t="shared" ref="CS74" ca="1" si="215">CR74</f>
        <v>-</v>
      </c>
      <c r="CT74" s="36" t="str">
        <f t="shared" ref="CT74" ca="1" si="216">CS74</f>
        <v>-</v>
      </c>
      <c r="CU74" s="36" t="str">
        <f t="shared" ref="CU74" ca="1" si="217">CT74</f>
        <v>-</v>
      </c>
      <c r="CV74" s="36" t="str">
        <f t="shared" ref="CV74" ca="1" si="218">CU74</f>
        <v>-</v>
      </c>
      <c r="CW74" s="36" t="str">
        <f t="shared" ref="CW74" ca="1" si="219">CV74</f>
        <v>-</v>
      </c>
      <c r="CX74" s="36" t="str">
        <f t="shared" ref="CX74" ca="1" si="220">CW74</f>
        <v>-</v>
      </c>
      <c r="CY74" s="36" t="str">
        <f t="shared" ref="CY74" ca="1" si="221">CX74</f>
        <v>-</v>
      </c>
      <c r="CZ74" s="36" t="str">
        <f t="shared" ref="CZ74" ca="1" si="222">CY74</f>
        <v>-</v>
      </c>
      <c r="DA74" s="36" t="str">
        <f t="shared" ref="DA74" ca="1" si="223">CZ74</f>
        <v>-</v>
      </c>
      <c r="DB74" s="36" t="str">
        <f t="shared" ref="DB74" ca="1" si="224">DA74</f>
        <v>-</v>
      </c>
      <c r="DC74" s="36" t="str">
        <f t="shared" ref="DC74" ca="1" si="225">DB74</f>
        <v>-</v>
      </c>
      <c r="DD74" s="36" t="str">
        <f t="shared" ref="DD74" ca="1" si="226">DC74</f>
        <v>-</v>
      </c>
      <c r="DE74" s="36" t="str">
        <f t="shared" ref="DE74" ca="1" si="227">DD74</f>
        <v>-</v>
      </c>
      <c r="DF74" s="36" t="str">
        <f t="shared" ref="DF74" ca="1" si="228">DE74</f>
        <v>-</v>
      </c>
      <c r="DG74" s="31" t="str">
        <f t="shared" ref="DG74" ca="1" si="229">DF74</f>
        <v>-</v>
      </c>
      <c r="DH74" s="21"/>
      <c r="DI74" s="21"/>
      <c r="DJ74" s="21"/>
    </row>
    <row r="75" spans="5:114" ht="11.25" customHeight="1">
      <c r="E75" s="23"/>
      <c r="AG75" s="37"/>
      <c r="AH75" s="37"/>
      <c r="AI75" s="37"/>
      <c r="AJ75" s="37"/>
      <c r="AK75" s="37"/>
      <c r="AL75" s="37"/>
      <c r="AM75" s="37"/>
      <c r="AN75" s="37"/>
      <c r="AO75" s="39"/>
      <c r="AP75" s="37"/>
      <c r="AQ75" s="37"/>
      <c r="AR75" s="37"/>
      <c r="AS75" s="37"/>
      <c r="AT75" s="37"/>
      <c r="AU75" s="37"/>
      <c r="AV75" s="37"/>
      <c r="AW75" s="37"/>
      <c r="AX75" s="38"/>
      <c r="AY75" s="38"/>
      <c r="AZ75" s="38"/>
      <c r="BA75" s="38"/>
      <c r="BB75" s="37"/>
      <c r="BC75" s="37"/>
      <c r="BD75" s="37"/>
      <c r="BE75" s="37"/>
      <c r="BF75" s="37"/>
      <c r="BG75" s="37"/>
      <c r="BH75" s="37"/>
      <c r="BI75" s="37"/>
      <c r="BJ75" s="39"/>
      <c r="BK75" s="37"/>
      <c r="BL75" s="37"/>
      <c r="BM75" s="37"/>
      <c r="BN75" s="37"/>
      <c r="BO75" s="37"/>
      <c r="BP75" s="37"/>
      <c r="BQ75" s="37"/>
      <c r="BR75" s="21"/>
      <c r="BS75" s="21"/>
      <c r="BT75" s="21"/>
      <c r="BU75" s="38"/>
      <c r="BV75" s="38"/>
      <c r="BW75" s="37"/>
      <c r="BX75" s="37"/>
      <c r="BY75" s="37"/>
      <c r="BZ75" s="37"/>
      <c r="CA75" s="37"/>
      <c r="CB75" s="37"/>
      <c r="CC75" s="37"/>
      <c r="CD75" s="37"/>
      <c r="CE75" s="39"/>
      <c r="CF75" s="37"/>
      <c r="CG75" s="37"/>
      <c r="CH75" s="37"/>
      <c r="CI75" s="37"/>
      <c r="CJ75" s="37"/>
      <c r="CK75" s="37"/>
      <c r="CL75" s="37"/>
      <c r="CM75" s="21"/>
      <c r="CN75" s="21"/>
      <c r="CO75" s="21"/>
      <c r="CP75" s="38"/>
      <c r="CQ75" s="38"/>
      <c r="CR75" s="37"/>
      <c r="CS75" s="37"/>
      <c r="CT75" s="37"/>
      <c r="CU75" s="37"/>
      <c r="CV75" s="37"/>
      <c r="CW75" s="37"/>
      <c r="CX75" s="37"/>
      <c r="CY75" s="37"/>
      <c r="CZ75" s="39"/>
      <c r="DA75" s="37"/>
      <c r="DB75" s="37"/>
      <c r="DC75" s="37"/>
      <c r="DD75" s="37"/>
      <c r="DE75" s="37"/>
      <c r="DF75" s="37"/>
      <c r="DG75" s="37"/>
      <c r="DH75" s="21"/>
      <c r="DI75" s="21"/>
      <c r="DJ75" s="21"/>
    </row>
    <row r="76" spans="5:114" ht="11.25" customHeight="1" thickBot="1">
      <c r="E76" s="23"/>
      <c r="AY76" s="38"/>
      <c r="AZ76" s="38"/>
      <c r="BA76" s="38"/>
      <c r="BB76" s="37"/>
      <c r="BC76" s="37"/>
      <c r="BD76" s="37"/>
      <c r="BE76" s="37"/>
      <c r="BF76" s="37"/>
      <c r="BG76" s="37"/>
      <c r="BH76" s="37"/>
      <c r="BI76" s="170"/>
      <c r="BJ76" s="170"/>
      <c r="BK76" s="37"/>
      <c r="BL76" s="37"/>
      <c r="BM76" s="37"/>
      <c r="BN76" s="37"/>
      <c r="BO76" s="37"/>
      <c r="BP76" s="37"/>
      <c r="BQ76" s="37"/>
      <c r="BR76" s="22"/>
      <c r="BS76" s="22"/>
      <c r="BT76" s="22"/>
      <c r="CR76" s="37"/>
      <c r="CS76" s="37"/>
      <c r="CT76" s="37"/>
      <c r="CU76" s="37"/>
      <c r="CV76" s="37"/>
      <c r="CW76" s="37"/>
      <c r="CX76" s="37"/>
      <c r="CY76" s="37"/>
      <c r="CZ76" s="39"/>
      <c r="DA76" s="37"/>
      <c r="DB76" s="37"/>
      <c r="DC76" s="37"/>
      <c r="DD76" s="37"/>
      <c r="DE76" s="37"/>
      <c r="DF76" s="37"/>
      <c r="DG76" s="37"/>
    </row>
    <row r="77" spans="5:114" ht="11.25" customHeight="1">
      <c r="E77" s="23"/>
      <c r="AY77" s="38"/>
      <c r="AZ77" s="38"/>
      <c r="BA77" s="38"/>
      <c r="BR77" s="22"/>
      <c r="BS77" s="22"/>
      <c r="BT77" s="22"/>
      <c r="CR77" s="32" t="str">
        <f ca="1">Scores!H36</f>
        <v>-</v>
      </c>
      <c r="CS77" s="33" t="str">
        <f t="shared" ref="CS77" ca="1" si="230">CR77</f>
        <v>-</v>
      </c>
      <c r="CT77" s="33" t="str">
        <f t="shared" ref="CT77" ca="1" si="231">CS77</f>
        <v>-</v>
      </c>
      <c r="CU77" s="33" t="str">
        <f t="shared" ref="CU77" ca="1" si="232">CT77</f>
        <v>-</v>
      </c>
      <c r="CV77" s="33" t="str">
        <f t="shared" ref="CV77" ca="1" si="233">CU77</f>
        <v>-</v>
      </c>
      <c r="CW77" s="33" t="str">
        <f t="shared" ref="CW77" ca="1" si="234">CV77</f>
        <v>-</v>
      </c>
      <c r="CX77" s="33" t="str">
        <f t="shared" ref="CX77" ca="1" si="235">CW77</f>
        <v>-</v>
      </c>
      <c r="CY77" s="33" t="str">
        <f t="shared" ref="CY77" ca="1" si="236">CX77</f>
        <v>-</v>
      </c>
      <c r="CZ77" s="33" t="str">
        <f t="shared" ref="CZ77" ca="1" si="237">CY77</f>
        <v>-</v>
      </c>
      <c r="DA77" s="33" t="str">
        <f t="shared" ref="DA77" ca="1" si="238">CZ77</f>
        <v>-</v>
      </c>
      <c r="DB77" s="33" t="str">
        <f t="shared" ref="DB77" ca="1" si="239">DA77</f>
        <v>-</v>
      </c>
      <c r="DC77" s="33" t="str">
        <f t="shared" ref="DC77" ca="1" si="240">DB77</f>
        <v>-</v>
      </c>
      <c r="DD77" s="33" t="str">
        <f t="shared" ref="DD77" ca="1" si="241">DC77</f>
        <v>-</v>
      </c>
      <c r="DE77" s="33" t="str">
        <f t="shared" ref="DE77" ca="1" si="242">DD77</f>
        <v>-</v>
      </c>
      <c r="DF77" s="33" t="str">
        <f t="shared" ref="DF77" ca="1" si="243">DE77</f>
        <v>-</v>
      </c>
      <c r="DG77" s="29" t="str">
        <f t="shared" ref="DG77" ca="1" si="244">DF77</f>
        <v>-</v>
      </c>
    </row>
    <row r="78" spans="5:114" ht="11.25" customHeight="1">
      <c r="E78" s="23"/>
      <c r="AY78" s="38"/>
      <c r="AZ78" s="38"/>
      <c r="BA78" s="38"/>
      <c r="BR78" s="22"/>
      <c r="BS78" s="22"/>
      <c r="BT78" s="22"/>
      <c r="CR78" s="34" t="str">
        <f ca="1">CR77</f>
        <v>-</v>
      </c>
      <c r="CS78" s="312" t="str">
        <f>Scores!C36</f>
        <v>Chariot d'urgence</v>
      </c>
      <c r="CT78" s="312"/>
      <c r="CU78" s="312"/>
      <c r="CV78" s="312"/>
      <c r="CW78" s="312"/>
      <c r="CX78" s="312"/>
      <c r="CY78" s="312"/>
      <c r="CZ78" s="312"/>
      <c r="DA78" s="312"/>
      <c r="DB78" s="312"/>
      <c r="DC78" s="312"/>
      <c r="DD78" s="312"/>
      <c r="DE78" s="312"/>
      <c r="DF78" s="312"/>
      <c r="DG78" s="30" t="str">
        <f ca="1">DG77</f>
        <v>-</v>
      </c>
    </row>
    <row r="79" spans="5:114" ht="11.25" customHeight="1">
      <c r="E79" s="23"/>
      <c r="AE79" s="22"/>
      <c r="AY79" s="40"/>
      <c r="AZ79" s="40"/>
      <c r="BA79" s="40"/>
      <c r="BR79" s="22"/>
      <c r="BS79" s="22"/>
      <c r="BT79" s="22"/>
      <c r="CR79" s="34" t="str">
        <f ca="1">CR78</f>
        <v>-</v>
      </c>
      <c r="CS79" s="312"/>
      <c r="CT79" s="312"/>
      <c r="CU79" s="312"/>
      <c r="CV79" s="312"/>
      <c r="CW79" s="312"/>
      <c r="CX79" s="312"/>
      <c r="CY79" s="312"/>
      <c r="CZ79" s="312"/>
      <c r="DA79" s="312"/>
      <c r="DB79" s="312"/>
      <c r="DC79" s="312"/>
      <c r="DD79" s="312"/>
      <c r="DE79" s="312"/>
      <c r="DF79" s="312"/>
      <c r="DG79" s="30" t="str">
        <f ca="1">DG78</f>
        <v>-</v>
      </c>
    </row>
    <row r="80" spans="5:114" ht="11.25" customHeight="1">
      <c r="E80" s="23"/>
      <c r="AE80" s="22"/>
      <c r="AY80" s="40"/>
      <c r="AZ80" s="40"/>
      <c r="BA80" s="40"/>
      <c r="BR80" s="22"/>
      <c r="BS80" s="22"/>
      <c r="BT80" s="22"/>
      <c r="CR80" s="34" t="str">
        <f ca="1">CR79</f>
        <v>-</v>
      </c>
      <c r="CS80" s="312"/>
      <c r="CT80" s="312"/>
      <c r="CU80" s="312"/>
      <c r="CV80" s="312"/>
      <c r="CW80" s="312"/>
      <c r="CX80" s="312"/>
      <c r="CY80" s="312"/>
      <c r="CZ80" s="312"/>
      <c r="DA80" s="312"/>
      <c r="DB80" s="312"/>
      <c r="DC80" s="312"/>
      <c r="DD80" s="312"/>
      <c r="DE80" s="312"/>
      <c r="DF80" s="312"/>
      <c r="DG80" s="30" t="str">
        <f ca="1">DG79</f>
        <v>-</v>
      </c>
    </row>
    <row r="81" spans="5:111" ht="11.25" customHeight="1">
      <c r="E81" s="23"/>
      <c r="AE81" s="22"/>
      <c r="AY81" s="40"/>
      <c r="AZ81" s="40"/>
      <c r="BA81" s="40"/>
      <c r="BR81" s="22"/>
      <c r="BS81" s="22"/>
      <c r="BT81" s="22"/>
      <c r="CR81" s="34" t="str">
        <f ca="1">CR80</f>
        <v>-</v>
      </c>
      <c r="CS81" s="312"/>
      <c r="CT81" s="312"/>
      <c r="CU81" s="312"/>
      <c r="CV81" s="312"/>
      <c r="CW81" s="312"/>
      <c r="CX81" s="312"/>
      <c r="CY81" s="312"/>
      <c r="CZ81" s="312"/>
      <c r="DA81" s="312"/>
      <c r="DB81" s="312"/>
      <c r="DC81" s="312"/>
      <c r="DD81" s="312"/>
      <c r="DE81" s="312"/>
      <c r="DF81" s="312"/>
      <c r="DG81" s="30" t="str">
        <f ca="1">DG80</f>
        <v>-</v>
      </c>
    </row>
    <row r="82" spans="5:111" ht="11.25" customHeight="1" thickBot="1">
      <c r="E82" s="23"/>
      <c r="AE82" s="21"/>
      <c r="AY82" s="37"/>
      <c r="AZ82" s="37"/>
      <c r="BA82" s="37"/>
      <c r="CR82" s="35" t="str">
        <f ca="1">CR81</f>
        <v>-</v>
      </c>
      <c r="CS82" s="36" t="str">
        <f t="shared" ref="CS82" ca="1" si="245">CR82</f>
        <v>-</v>
      </c>
      <c r="CT82" s="36" t="str">
        <f t="shared" ref="CT82" ca="1" si="246">CS82</f>
        <v>-</v>
      </c>
      <c r="CU82" s="36" t="str">
        <f t="shared" ref="CU82" ca="1" si="247">CT82</f>
        <v>-</v>
      </c>
      <c r="CV82" s="36" t="str">
        <f t="shared" ref="CV82" ca="1" si="248">CU82</f>
        <v>-</v>
      </c>
      <c r="CW82" s="36" t="str">
        <f t="shared" ref="CW82" ca="1" si="249">CV82</f>
        <v>-</v>
      </c>
      <c r="CX82" s="36" t="str">
        <f t="shared" ref="CX82" ca="1" si="250">CW82</f>
        <v>-</v>
      </c>
      <c r="CY82" s="36" t="str">
        <f t="shared" ref="CY82" ca="1" si="251">CX82</f>
        <v>-</v>
      </c>
      <c r="CZ82" s="36" t="str">
        <f t="shared" ref="CZ82" ca="1" si="252">CY82</f>
        <v>-</v>
      </c>
      <c r="DA82" s="36" t="str">
        <f t="shared" ref="DA82" ca="1" si="253">CZ82</f>
        <v>-</v>
      </c>
      <c r="DB82" s="36" t="str">
        <f t="shared" ref="DB82" ca="1" si="254">DA82</f>
        <v>-</v>
      </c>
      <c r="DC82" s="36" t="str">
        <f t="shared" ref="DC82" ca="1" si="255">DB82</f>
        <v>-</v>
      </c>
      <c r="DD82" s="36" t="str">
        <f t="shared" ref="DD82" ca="1" si="256">DC82</f>
        <v>-</v>
      </c>
      <c r="DE82" s="36" t="str">
        <f t="shared" ref="DE82" ca="1" si="257">DD82</f>
        <v>-</v>
      </c>
      <c r="DF82" s="36" t="str">
        <f t="shared" ref="DF82" ca="1" si="258">DE82</f>
        <v>-</v>
      </c>
      <c r="DG82" s="31" t="str">
        <f t="shared" ref="DG82" ca="1" si="259">DF82</f>
        <v>-</v>
      </c>
    </row>
    <row r="83" spans="5:111" ht="11.25" customHeight="1">
      <c r="E83" s="23"/>
      <c r="AE83" s="21"/>
      <c r="BI83" s="10"/>
      <c r="BJ83" s="10"/>
      <c r="CR83" s="37"/>
      <c r="CS83" s="37"/>
      <c r="CT83" s="37"/>
      <c r="CU83" s="37"/>
      <c r="CV83" s="37"/>
      <c r="CW83" s="37"/>
      <c r="CX83" s="37"/>
      <c r="CY83" s="37"/>
      <c r="CZ83" s="39"/>
      <c r="DA83" s="37"/>
      <c r="DB83" s="37"/>
      <c r="DC83" s="37"/>
      <c r="DD83" s="37"/>
      <c r="DE83" s="37"/>
      <c r="DF83" s="37"/>
      <c r="DG83" s="37"/>
    </row>
    <row r="84" spans="5:111" ht="11.25" customHeight="1" thickBot="1">
      <c r="E84" s="23"/>
      <c r="CR84" s="37"/>
      <c r="CS84" s="37"/>
      <c r="CT84" s="37"/>
      <c r="CU84" s="37"/>
      <c r="CV84" s="37"/>
      <c r="CW84" s="37"/>
      <c r="CX84" s="37"/>
      <c r="CY84" s="37"/>
      <c r="CZ84" s="39"/>
      <c r="DA84" s="37"/>
      <c r="DB84" s="37"/>
      <c r="DC84" s="37"/>
      <c r="DD84" s="37"/>
      <c r="DE84" s="37"/>
      <c r="DF84" s="37"/>
      <c r="DG84" s="37"/>
    </row>
    <row r="85" spans="5:111" ht="11.25" customHeight="1">
      <c r="E85" s="23"/>
      <c r="CR85" s="32" t="str">
        <f ca="1">Scores!H37</f>
        <v>-</v>
      </c>
      <c r="CS85" s="33" t="str">
        <f t="shared" ref="CS85" ca="1" si="260">CR85</f>
        <v>-</v>
      </c>
      <c r="CT85" s="33" t="str">
        <f t="shared" ref="CT85" ca="1" si="261">CS85</f>
        <v>-</v>
      </c>
      <c r="CU85" s="33" t="str">
        <f t="shared" ref="CU85" ca="1" si="262">CT85</f>
        <v>-</v>
      </c>
      <c r="CV85" s="33" t="str">
        <f t="shared" ref="CV85" ca="1" si="263">CU85</f>
        <v>-</v>
      </c>
      <c r="CW85" s="33" t="str">
        <f t="shared" ref="CW85" ca="1" si="264">CV85</f>
        <v>-</v>
      </c>
      <c r="CX85" s="33" t="str">
        <f t="shared" ref="CX85" ca="1" si="265">CW85</f>
        <v>-</v>
      </c>
      <c r="CY85" s="33" t="str">
        <f t="shared" ref="CY85" ca="1" si="266">CX85</f>
        <v>-</v>
      </c>
      <c r="CZ85" s="33" t="str">
        <f t="shared" ref="CZ85" ca="1" si="267">CY85</f>
        <v>-</v>
      </c>
      <c r="DA85" s="33" t="str">
        <f t="shared" ref="DA85" ca="1" si="268">CZ85</f>
        <v>-</v>
      </c>
      <c r="DB85" s="33" t="str">
        <f t="shared" ref="DB85" ca="1" si="269">DA85</f>
        <v>-</v>
      </c>
      <c r="DC85" s="33" t="str">
        <f t="shared" ref="DC85" ca="1" si="270">DB85</f>
        <v>-</v>
      </c>
      <c r="DD85" s="33" t="str">
        <f t="shared" ref="DD85" ca="1" si="271">DC85</f>
        <v>-</v>
      </c>
      <c r="DE85" s="33" t="str">
        <f t="shared" ref="DE85" ca="1" si="272">DD85</f>
        <v>-</v>
      </c>
      <c r="DF85" s="33" t="str">
        <f t="shared" ref="DF85" ca="1" si="273">DE85</f>
        <v>-</v>
      </c>
      <c r="DG85" s="29" t="str">
        <f t="shared" ref="DG85" ca="1" si="274">DF85</f>
        <v>-</v>
      </c>
    </row>
    <row r="86" spans="5:111" ht="11.25" customHeight="1">
      <c r="E86" s="23"/>
      <c r="CR86" s="34" t="str">
        <f ca="1">CR85</f>
        <v>-</v>
      </c>
      <c r="CS86" s="312" t="str">
        <f>Scores!C37</f>
        <v>Contrôle</v>
      </c>
      <c r="CT86" s="312"/>
      <c r="CU86" s="312"/>
      <c r="CV86" s="312"/>
      <c r="CW86" s="312"/>
      <c r="CX86" s="312"/>
      <c r="CY86" s="312"/>
      <c r="CZ86" s="312"/>
      <c r="DA86" s="312"/>
      <c r="DB86" s="312"/>
      <c r="DC86" s="312"/>
      <c r="DD86" s="312"/>
      <c r="DE86" s="312"/>
      <c r="DF86" s="312"/>
      <c r="DG86" s="30" t="str">
        <f ca="1">DG85</f>
        <v>-</v>
      </c>
    </row>
    <row r="87" spans="5:111" ht="11.25" customHeight="1">
      <c r="E87" s="23"/>
      <c r="CR87" s="34" t="str">
        <f ca="1">CR86</f>
        <v>-</v>
      </c>
      <c r="CS87" s="312"/>
      <c r="CT87" s="312"/>
      <c r="CU87" s="312"/>
      <c r="CV87" s="312"/>
      <c r="CW87" s="312"/>
      <c r="CX87" s="312"/>
      <c r="CY87" s="312"/>
      <c r="CZ87" s="312"/>
      <c r="DA87" s="312"/>
      <c r="DB87" s="312"/>
      <c r="DC87" s="312"/>
      <c r="DD87" s="312"/>
      <c r="DE87" s="312"/>
      <c r="DF87" s="312"/>
      <c r="DG87" s="30" t="str">
        <f ca="1">DG86</f>
        <v>-</v>
      </c>
    </row>
    <row r="88" spans="5:111" ht="11.25" customHeight="1">
      <c r="E88" s="23"/>
      <c r="CR88" s="34" t="str">
        <f ca="1">CR87</f>
        <v>-</v>
      </c>
      <c r="CS88" s="312"/>
      <c r="CT88" s="312"/>
      <c r="CU88" s="312"/>
      <c r="CV88" s="312"/>
      <c r="CW88" s="312"/>
      <c r="CX88" s="312"/>
      <c r="CY88" s="312"/>
      <c r="CZ88" s="312"/>
      <c r="DA88" s="312"/>
      <c r="DB88" s="312"/>
      <c r="DC88" s="312"/>
      <c r="DD88" s="312"/>
      <c r="DE88" s="312"/>
      <c r="DF88" s="312"/>
      <c r="DG88" s="30" t="str">
        <f ca="1">DG87</f>
        <v>-</v>
      </c>
    </row>
    <row r="89" spans="5:111" ht="11.25" customHeight="1">
      <c r="E89" s="23"/>
      <c r="CR89" s="34" t="str">
        <f ca="1">CR88</f>
        <v>-</v>
      </c>
      <c r="CS89" s="312"/>
      <c r="CT89" s="312"/>
      <c r="CU89" s="312"/>
      <c r="CV89" s="312"/>
      <c r="CW89" s="312"/>
      <c r="CX89" s="312"/>
      <c r="CY89" s="312"/>
      <c r="CZ89" s="312"/>
      <c r="DA89" s="312"/>
      <c r="DB89" s="312"/>
      <c r="DC89" s="312"/>
      <c r="DD89" s="312"/>
      <c r="DE89" s="312"/>
      <c r="DF89" s="312"/>
      <c r="DG89" s="30" t="str">
        <f ca="1">DG88</f>
        <v>-</v>
      </c>
    </row>
    <row r="90" spans="5:111" ht="11.25" customHeight="1" thickBot="1">
      <c r="E90" s="23"/>
      <c r="CR90" s="35" t="str">
        <f ca="1">CR89</f>
        <v>-</v>
      </c>
      <c r="CS90" s="36" t="str">
        <f t="shared" ref="CS90" ca="1" si="275">CR90</f>
        <v>-</v>
      </c>
      <c r="CT90" s="36" t="str">
        <f t="shared" ref="CT90" ca="1" si="276">CS90</f>
        <v>-</v>
      </c>
      <c r="CU90" s="36" t="str">
        <f t="shared" ref="CU90" ca="1" si="277">CT90</f>
        <v>-</v>
      </c>
      <c r="CV90" s="36" t="str">
        <f t="shared" ref="CV90" ca="1" si="278">CU90</f>
        <v>-</v>
      </c>
      <c r="CW90" s="36" t="str">
        <f t="shared" ref="CW90" ca="1" si="279">CV90</f>
        <v>-</v>
      </c>
      <c r="CX90" s="36" t="str">
        <f t="shared" ref="CX90" ca="1" si="280">CW90</f>
        <v>-</v>
      </c>
      <c r="CY90" s="36" t="str">
        <f t="shared" ref="CY90" ca="1" si="281">CX90</f>
        <v>-</v>
      </c>
      <c r="CZ90" s="36" t="str">
        <f t="shared" ref="CZ90" ca="1" si="282">CY90</f>
        <v>-</v>
      </c>
      <c r="DA90" s="36" t="str">
        <f t="shared" ref="DA90" ca="1" si="283">CZ90</f>
        <v>-</v>
      </c>
      <c r="DB90" s="36" t="str">
        <f t="shared" ref="DB90" ca="1" si="284">DA90</f>
        <v>-</v>
      </c>
      <c r="DC90" s="36" t="str">
        <f t="shared" ref="DC90" ca="1" si="285">DB90</f>
        <v>-</v>
      </c>
      <c r="DD90" s="36" t="str">
        <f t="shared" ref="DD90" ca="1" si="286">DC90</f>
        <v>-</v>
      </c>
      <c r="DE90" s="36" t="str">
        <f t="shared" ref="DE90" ca="1" si="287">DD90</f>
        <v>-</v>
      </c>
      <c r="DF90" s="36" t="str">
        <f t="shared" ref="DF90" ca="1" si="288">DE90</f>
        <v>-</v>
      </c>
      <c r="DG90" s="31" t="str">
        <f t="shared" ref="DG90" ca="1" si="289">DF90</f>
        <v>-</v>
      </c>
    </row>
    <row r="91" spans="5:111" ht="11.25" customHeight="1">
      <c r="E91" s="23"/>
      <c r="CR91" s="37"/>
      <c r="CS91" s="37"/>
      <c r="CT91" s="37"/>
      <c r="CU91" s="37"/>
      <c r="CV91" s="37"/>
      <c r="CW91" s="37"/>
      <c r="CX91" s="37"/>
      <c r="CY91" s="37"/>
      <c r="CZ91" s="39"/>
      <c r="DA91" s="37"/>
      <c r="DB91" s="37"/>
      <c r="DC91" s="37"/>
      <c r="DD91" s="37"/>
      <c r="DE91" s="37"/>
      <c r="DF91" s="37"/>
      <c r="DG91" s="37"/>
    </row>
    <row r="92" spans="5:111" ht="11.25" customHeight="1" thickBot="1">
      <c r="E92" s="23"/>
      <c r="CR92" s="37"/>
      <c r="CS92" s="37"/>
      <c r="CT92" s="37"/>
      <c r="CU92" s="37"/>
      <c r="CV92" s="37"/>
      <c r="CW92" s="37"/>
      <c r="CX92" s="37"/>
      <c r="CY92" s="37"/>
      <c r="CZ92" s="39"/>
      <c r="DA92" s="37"/>
      <c r="DB92" s="37"/>
      <c r="DC92" s="37"/>
      <c r="DD92" s="37"/>
      <c r="DE92" s="37"/>
      <c r="DF92" s="37"/>
      <c r="DG92" s="37"/>
    </row>
    <row r="93" spans="5:111" ht="11.25" customHeight="1">
      <c r="E93" s="23"/>
      <c r="CR93" s="32" t="str">
        <f ca="1">Scores!H38</f>
        <v>-</v>
      </c>
      <c r="CS93" s="33" t="str">
        <f t="shared" ref="CS93" ca="1" si="290">CR93</f>
        <v>-</v>
      </c>
      <c r="CT93" s="33" t="str">
        <f t="shared" ref="CT93" ca="1" si="291">CS93</f>
        <v>-</v>
      </c>
      <c r="CU93" s="33" t="str">
        <f t="shared" ref="CU93" ca="1" si="292">CT93</f>
        <v>-</v>
      </c>
      <c r="CV93" s="33" t="str">
        <f t="shared" ref="CV93" ca="1" si="293">CU93</f>
        <v>-</v>
      </c>
      <c r="CW93" s="33" t="str">
        <f t="shared" ref="CW93" ca="1" si="294">CV93</f>
        <v>-</v>
      </c>
      <c r="CX93" s="33" t="str">
        <f t="shared" ref="CX93" ca="1" si="295">CW93</f>
        <v>-</v>
      </c>
      <c r="CY93" s="33" t="str">
        <f t="shared" ref="CY93" ca="1" si="296">CX93</f>
        <v>-</v>
      </c>
      <c r="CZ93" s="33" t="str">
        <f t="shared" ref="CZ93" ca="1" si="297">CY93</f>
        <v>-</v>
      </c>
      <c r="DA93" s="33" t="str">
        <f t="shared" ref="DA93" ca="1" si="298">CZ93</f>
        <v>-</v>
      </c>
      <c r="DB93" s="33" t="str">
        <f t="shared" ref="DB93" ca="1" si="299">DA93</f>
        <v>-</v>
      </c>
      <c r="DC93" s="33" t="str">
        <f t="shared" ref="DC93" ca="1" si="300">DB93</f>
        <v>-</v>
      </c>
      <c r="DD93" s="33" t="str">
        <f t="shared" ref="DD93" ca="1" si="301">DC93</f>
        <v>-</v>
      </c>
      <c r="DE93" s="33" t="str">
        <f t="shared" ref="DE93" ca="1" si="302">DD93</f>
        <v>-</v>
      </c>
      <c r="DF93" s="33" t="str">
        <f t="shared" ref="DF93" ca="1" si="303">DE93</f>
        <v>-</v>
      </c>
      <c r="DG93" s="29" t="str">
        <f t="shared" ref="DG93" ca="1" si="304">DF93</f>
        <v>-</v>
      </c>
    </row>
    <row r="94" spans="5:111" ht="11.25" customHeight="1">
      <c r="E94" s="23"/>
      <c r="CR94" s="34" t="str">
        <f ca="1">CR93</f>
        <v>-</v>
      </c>
      <c r="CS94" s="312" t="str">
        <f>Scores!C38</f>
        <v>Réception et rangement</v>
      </c>
      <c r="CT94" s="312"/>
      <c r="CU94" s="312"/>
      <c r="CV94" s="312"/>
      <c r="CW94" s="312"/>
      <c r="CX94" s="312"/>
      <c r="CY94" s="312"/>
      <c r="CZ94" s="312"/>
      <c r="DA94" s="312"/>
      <c r="DB94" s="312"/>
      <c r="DC94" s="312"/>
      <c r="DD94" s="312"/>
      <c r="DE94" s="312"/>
      <c r="DF94" s="312"/>
      <c r="DG94" s="30" t="str">
        <f ca="1">DG93</f>
        <v>-</v>
      </c>
    </row>
    <row r="95" spans="5:111" ht="11.25" customHeight="1">
      <c r="E95" s="23"/>
      <c r="CR95" s="34" t="str">
        <f ca="1">CR94</f>
        <v>-</v>
      </c>
      <c r="CS95" s="312"/>
      <c r="CT95" s="312"/>
      <c r="CU95" s="312"/>
      <c r="CV95" s="312"/>
      <c r="CW95" s="312"/>
      <c r="CX95" s="312"/>
      <c r="CY95" s="312"/>
      <c r="CZ95" s="312"/>
      <c r="DA95" s="312"/>
      <c r="DB95" s="312"/>
      <c r="DC95" s="312"/>
      <c r="DD95" s="312"/>
      <c r="DE95" s="312"/>
      <c r="DF95" s="312"/>
      <c r="DG95" s="30" t="str">
        <f ca="1">DG94</f>
        <v>-</v>
      </c>
    </row>
    <row r="96" spans="5:111" ht="11.25" customHeight="1">
      <c r="E96" s="23"/>
      <c r="CR96" s="34" t="str">
        <f ca="1">CR95</f>
        <v>-</v>
      </c>
      <c r="CS96" s="312"/>
      <c r="CT96" s="312"/>
      <c r="CU96" s="312"/>
      <c r="CV96" s="312"/>
      <c r="CW96" s="312"/>
      <c r="CX96" s="312"/>
      <c r="CY96" s="312"/>
      <c r="CZ96" s="312"/>
      <c r="DA96" s="312"/>
      <c r="DB96" s="312"/>
      <c r="DC96" s="312"/>
      <c r="DD96" s="312"/>
      <c r="DE96" s="312"/>
      <c r="DF96" s="312"/>
      <c r="DG96" s="30" t="str">
        <f ca="1">DG95</f>
        <v>-</v>
      </c>
    </row>
    <row r="97" spans="5:111" ht="11.25" customHeight="1">
      <c r="E97" s="23"/>
      <c r="CR97" s="34" t="str">
        <f ca="1">CR96</f>
        <v>-</v>
      </c>
      <c r="CS97" s="312"/>
      <c r="CT97" s="312"/>
      <c r="CU97" s="312"/>
      <c r="CV97" s="312"/>
      <c r="CW97" s="312"/>
      <c r="CX97" s="312"/>
      <c r="CY97" s="312"/>
      <c r="CZ97" s="312"/>
      <c r="DA97" s="312"/>
      <c r="DB97" s="312"/>
      <c r="DC97" s="312"/>
      <c r="DD97" s="312"/>
      <c r="DE97" s="312"/>
      <c r="DF97" s="312"/>
      <c r="DG97" s="30" t="str">
        <f ca="1">DG96</f>
        <v>-</v>
      </c>
    </row>
    <row r="98" spans="5:111" ht="11.25" customHeight="1" thickBot="1">
      <c r="E98" s="23"/>
      <c r="CR98" s="35" t="str">
        <f ca="1">CR97</f>
        <v>-</v>
      </c>
      <c r="CS98" s="36" t="str">
        <f t="shared" ref="CS98" ca="1" si="305">CR98</f>
        <v>-</v>
      </c>
      <c r="CT98" s="36" t="str">
        <f t="shared" ref="CT98" ca="1" si="306">CS98</f>
        <v>-</v>
      </c>
      <c r="CU98" s="36" t="str">
        <f t="shared" ref="CU98" ca="1" si="307">CT98</f>
        <v>-</v>
      </c>
      <c r="CV98" s="36" t="str">
        <f t="shared" ref="CV98" ca="1" si="308">CU98</f>
        <v>-</v>
      </c>
      <c r="CW98" s="36" t="str">
        <f t="shared" ref="CW98" ca="1" si="309">CV98</f>
        <v>-</v>
      </c>
      <c r="CX98" s="36" t="str">
        <f t="shared" ref="CX98" ca="1" si="310">CW98</f>
        <v>-</v>
      </c>
      <c r="CY98" s="36" t="str">
        <f t="shared" ref="CY98" ca="1" si="311">CX98</f>
        <v>-</v>
      </c>
      <c r="CZ98" s="36" t="str">
        <f t="shared" ref="CZ98" ca="1" si="312">CY98</f>
        <v>-</v>
      </c>
      <c r="DA98" s="36" t="str">
        <f t="shared" ref="DA98" ca="1" si="313">CZ98</f>
        <v>-</v>
      </c>
      <c r="DB98" s="36" t="str">
        <f t="shared" ref="DB98" ca="1" si="314">DA98</f>
        <v>-</v>
      </c>
      <c r="DC98" s="36" t="str">
        <f t="shared" ref="DC98" ca="1" si="315">DB98</f>
        <v>-</v>
      </c>
      <c r="DD98" s="36" t="str">
        <f t="shared" ref="DD98" ca="1" si="316">DC98</f>
        <v>-</v>
      </c>
      <c r="DE98" s="36" t="str">
        <f t="shared" ref="DE98" ca="1" si="317">DD98</f>
        <v>-</v>
      </c>
      <c r="DF98" s="36" t="str">
        <f t="shared" ref="DF98" ca="1" si="318">DE98</f>
        <v>-</v>
      </c>
      <c r="DG98" s="31" t="str">
        <f t="shared" ref="DG98" ca="1" si="319">DF98</f>
        <v>-</v>
      </c>
    </row>
    <row r="99" spans="5:111" ht="11.25" customHeight="1">
      <c r="E99" s="23"/>
      <c r="CR99" s="37"/>
      <c r="CS99" s="37"/>
      <c r="CT99" s="37"/>
      <c r="CU99" s="37"/>
      <c r="CV99" s="37"/>
      <c r="CW99" s="37"/>
      <c r="CX99" s="37"/>
      <c r="CY99" s="37"/>
      <c r="CZ99" s="39"/>
      <c r="DA99" s="37"/>
      <c r="DB99" s="37"/>
      <c r="DC99" s="37"/>
      <c r="DD99" s="37"/>
      <c r="DE99" s="37"/>
      <c r="DF99" s="37"/>
      <c r="DG99" s="37"/>
    </row>
    <row r="100" spans="5:111" ht="11.25" customHeight="1">
      <c r="E100" s="23"/>
    </row>
  </sheetData>
  <sheetProtection password="E9B9" sheet="1" objects="1" scenarios="1"/>
  <mergeCells count="44">
    <mergeCell ref="CS78:DF81"/>
    <mergeCell ref="CS86:DF89"/>
    <mergeCell ref="CS94:DF97"/>
    <mergeCell ref="BU57:CO59"/>
    <mergeCell ref="BX62:CK65"/>
    <mergeCell ref="BX70:CK73"/>
    <mergeCell ref="CP57:DJ59"/>
    <mergeCell ref="CS62:DF65"/>
    <mergeCell ref="CS70:DF73"/>
    <mergeCell ref="M10:Q11"/>
    <mergeCell ref="CD2:DK2"/>
    <mergeCell ref="R10:V11"/>
    <mergeCell ref="W10:AA11"/>
    <mergeCell ref="L8:AC9"/>
    <mergeCell ref="CR9:DE11"/>
    <mergeCell ref="DF9:DR11"/>
    <mergeCell ref="CC5:DE7"/>
    <mergeCell ref="D3:DK3"/>
    <mergeCell ref="M12:N12"/>
    <mergeCell ref="R12:S12"/>
    <mergeCell ref="AB12:AD12"/>
    <mergeCell ref="BC62:BP65"/>
    <mergeCell ref="AS39:BF42"/>
    <mergeCell ref="U18:AO20"/>
    <mergeCell ref="BN23:CA26"/>
    <mergeCell ref="AS23:BF26"/>
    <mergeCell ref="X31:AK34"/>
    <mergeCell ref="AS31:BF34"/>
    <mergeCell ref="AP18:BJ20"/>
    <mergeCell ref="X23:AK26"/>
    <mergeCell ref="AS47:BF50"/>
    <mergeCell ref="BK18:CE20"/>
    <mergeCell ref="W12:Y12"/>
    <mergeCell ref="CR12:DE14"/>
    <mergeCell ref="DF12:DR14"/>
    <mergeCell ref="BC70:BP73"/>
    <mergeCell ref="AH62:AU65"/>
    <mergeCell ref="AH70:AU73"/>
    <mergeCell ref="AE57:AY59"/>
    <mergeCell ref="AZ57:BT59"/>
    <mergeCell ref="CF18:CZ20"/>
    <mergeCell ref="CI23:CV26"/>
    <mergeCell ref="DA18:DU20"/>
    <mergeCell ref="DD23:DQ26"/>
  </mergeCells>
  <phoneticPr fontId="0" type="noConversion"/>
  <conditionalFormatting sqref="BC70:BP73 AH62:AU65 X23:AK26 X31:AK34 AS23:BF26 AS31:BF34 AS39:BF42 BN23:CA26 AH70:AU73 BC62:BP65">
    <cfRule type="expression" dxfId="98" priority="95" stopIfTrue="1">
      <formula>W22=1</formula>
    </cfRule>
    <cfRule type="expression" dxfId="97" priority="96" stopIfTrue="1">
      <formula>W22=2</formula>
    </cfRule>
    <cfRule type="expression" dxfId="96" priority="97" stopIfTrue="1">
      <formula>W22=3</formula>
    </cfRule>
  </conditionalFormatting>
  <conditionalFormatting sqref="AG70:AG73 AV70:AV73 BB70:BB73 BQ70:BQ73 AG61:AV61 BB61:BQ61 AG69:AV69 BB69:BQ69 AG66:AV66 BB66:BQ66 AG74:AV74 BB74:BQ74 AG62:AG65 AV62:AV65 BB62:BB65 BQ62:BQ65 AR22:BG22 BM22:CB22 W22:AL22 W30:AL30 AR30:BG30 AR38:BG38 W27:AL27 AR27:BG27 BM27:CB27 W35:AL35 AR35:BG35 AR43:BG43 W23:W26 AL23:AL26 AR23:AR26 BG23:BG26 BM23:BM26 CB23:CB26 W31:W34 AL31:AL34 AR31:AR34 BG31:BG34 AR39:AR42 BG39:BG42">
    <cfRule type="cellIs" dxfId="95" priority="98" stopIfTrue="1" operator="equal">
      <formula>1</formula>
    </cfRule>
    <cfRule type="cellIs" dxfId="94" priority="99" stopIfTrue="1" operator="equal">
      <formula>2</formula>
    </cfRule>
    <cfRule type="cellIs" dxfId="93" priority="100" stopIfTrue="1" operator="equal">
      <formula>3</formula>
    </cfRule>
  </conditionalFormatting>
  <conditionalFormatting sqref="CD2">
    <cfRule type="cellIs" dxfId="92" priority="101" stopIfTrue="1" operator="equal">
      <formula>0</formula>
    </cfRule>
  </conditionalFormatting>
  <conditionalFormatting sqref="AH62:AU65">
    <cfRule type="expression" dxfId="91" priority="86" stopIfTrue="1">
      <formula>AG61=1</formula>
    </cfRule>
    <cfRule type="expression" dxfId="90" priority="87" stopIfTrue="1">
      <formula>AG61=2</formula>
    </cfRule>
    <cfRule type="expression" dxfId="89" priority="88" stopIfTrue="1">
      <formula>AG61=3</formula>
    </cfRule>
  </conditionalFormatting>
  <conditionalFormatting sqref="AH70:AU73">
    <cfRule type="expression" dxfId="88" priority="83" stopIfTrue="1">
      <formula>AG69=1</formula>
    </cfRule>
    <cfRule type="expression" dxfId="87" priority="84" stopIfTrue="1">
      <formula>AG69=2</formula>
    </cfRule>
    <cfRule type="expression" dxfId="86" priority="85" stopIfTrue="1">
      <formula>AG69=3</formula>
    </cfRule>
  </conditionalFormatting>
  <conditionalFormatting sqref="BC62:BP65">
    <cfRule type="expression" dxfId="85" priority="77" stopIfTrue="1">
      <formula>BB61=1</formula>
    </cfRule>
    <cfRule type="expression" dxfId="84" priority="78" stopIfTrue="1">
      <formula>BB61=2</formula>
    </cfRule>
    <cfRule type="expression" dxfId="83" priority="79" stopIfTrue="1">
      <formula>BB61=3</formula>
    </cfRule>
  </conditionalFormatting>
  <conditionalFormatting sqref="BC70:BP73">
    <cfRule type="expression" dxfId="82" priority="74" stopIfTrue="1">
      <formula>BB69=1</formula>
    </cfRule>
    <cfRule type="expression" dxfId="81" priority="75" stopIfTrue="1">
      <formula>BB69=2</formula>
    </cfRule>
    <cfRule type="expression" dxfId="80" priority="76" stopIfTrue="1">
      <formula>BB69=3</formula>
    </cfRule>
  </conditionalFormatting>
  <conditionalFormatting sqref="CI23:CV26">
    <cfRule type="expression" dxfId="79" priority="68" stopIfTrue="1">
      <formula>CH22=1</formula>
    </cfRule>
    <cfRule type="expression" dxfId="78" priority="69" stopIfTrue="1">
      <formula>CH22=2</formula>
    </cfRule>
    <cfRule type="expression" dxfId="77" priority="70" stopIfTrue="1">
      <formula>CH22=3</formula>
    </cfRule>
  </conditionalFormatting>
  <conditionalFormatting sqref="CH22:CW22 CH27:CW27 CH23:CH26 CW23:CW26">
    <cfRule type="cellIs" dxfId="76" priority="71" stopIfTrue="1" operator="equal">
      <formula>1</formula>
    </cfRule>
    <cfRule type="cellIs" dxfId="75" priority="72" stopIfTrue="1" operator="equal">
      <formula>2</formula>
    </cfRule>
    <cfRule type="cellIs" dxfId="74" priority="73" stopIfTrue="1" operator="equal">
      <formula>3</formula>
    </cfRule>
  </conditionalFormatting>
  <conditionalFormatting sqref="DD23:DQ26">
    <cfRule type="expression" dxfId="73" priority="62" stopIfTrue="1">
      <formula>DC22=1</formula>
    </cfRule>
    <cfRule type="expression" dxfId="72" priority="63" stopIfTrue="1">
      <formula>DC22=2</formula>
    </cfRule>
    <cfRule type="expression" dxfId="71" priority="64" stopIfTrue="1">
      <formula>DC22=3</formula>
    </cfRule>
  </conditionalFormatting>
  <conditionalFormatting sqref="DC22:DR22 DC27:DR27 DC23:DC26 DR23:DR26">
    <cfRule type="cellIs" dxfId="70" priority="65" stopIfTrue="1" operator="equal">
      <formula>1</formula>
    </cfRule>
    <cfRule type="cellIs" dxfId="69" priority="66" stopIfTrue="1" operator="equal">
      <formula>2</formula>
    </cfRule>
    <cfRule type="cellIs" dxfId="68" priority="67" stopIfTrue="1" operator="equal">
      <formula>3</formula>
    </cfRule>
  </conditionalFormatting>
  <conditionalFormatting sqref="AS47:BF50">
    <cfRule type="expression" dxfId="67" priority="56" stopIfTrue="1">
      <formula>AR46=1</formula>
    </cfRule>
    <cfRule type="expression" dxfId="66" priority="57" stopIfTrue="1">
      <formula>AR46=2</formula>
    </cfRule>
    <cfRule type="expression" dxfId="65" priority="58" stopIfTrue="1">
      <formula>AR46=3</formula>
    </cfRule>
  </conditionalFormatting>
  <conditionalFormatting sqref="AR46:BG46 AR51:BG51 AR47:AR50 BG47:BG50">
    <cfRule type="cellIs" dxfId="64" priority="59" stopIfTrue="1" operator="equal">
      <formula>1</formula>
    </cfRule>
    <cfRule type="cellIs" dxfId="63" priority="60" stopIfTrue="1" operator="equal">
      <formula>2</formula>
    </cfRule>
    <cfRule type="cellIs" dxfId="62" priority="61" stopIfTrue="1" operator="equal">
      <formula>3</formula>
    </cfRule>
  </conditionalFormatting>
  <conditionalFormatting sqref="BX70:CK73 BX62:CK65">
    <cfRule type="expression" dxfId="61" priority="50" stopIfTrue="1">
      <formula>BW61=1</formula>
    </cfRule>
    <cfRule type="expression" dxfId="60" priority="51" stopIfTrue="1">
      <formula>BW61=2</formula>
    </cfRule>
    <cfRule type="expression" dxfId="59" priority="52" stopIfTrue="1">
      <formula>BW61=3</formula>
    </cfRule>
  </conditionalFormatting>
  <conditionalFormatting sqref="BW70:BW73 CL70:CL73 BW61:CL61 BW69:CL69 BW66:CL66 BW74:CL74 BW62:BW65 CL62:CL65">
    <cfRule type="cellIs" dxfId="58" priority="53" stopIfTrue="1" operator="equal">
      <formula>1</formula>
    </cfRule>
    <cfRule type="cellIs" dxfId="57" priority="54" stopIfTrue="1" operator="equal">
      <formula>2</formula>
    </cfRule>
    <cfRule type="cellIs" dxfId="56" priority="55" stopIfTrue="1" operator="equal">
      <formula>3</formula>
    </cfRule>
  </conditionalFormatting>
  <conditionalFormatting sqref="BX62:CK65">
    <cfRule type="expression" dxfId="55" priority="47" stopIfTrue="1">
      <formula>BW61=1</formula>
    </cfRule>
    <cfRule type="expression" dxfId="54" priority="48" stopIfTrue="1">
      <formula>BW61=2</formula>
    </cfRule>
    <cfRule type="expression" dxfId="53" priority="49" stopIfTrue="1">
      <formula>BW61=3</formula>
    </cfRule>
  </conditionalFormatting>
  <conditionalFormatting sqref="BX70:CK73">
    <cfRule type="expression" dxfId="52" priority="44" stopIfTrue="1">
      <formula>BW69=1</formula>
    </cfRule>
    <cfRule type="expression" dxfId="51" priority="45" stopIfTrue="1">
      <formula>BW69=2</formula>
    </cfRule>
    <cfRule type="expression" dxfId="50" priority="46" stopIfTrue="1">
      <formula>BW69=3</formula>
    </cfRule>
  </conditionalFormatting>
  <conditionalFormatting sqref="CS70:DF73 CS62:DF65">
    <cfRule type="expression" dxfId="49" priority="38" stopIfTrue="1">
      <formula>CR61=1</formula>
    </cfRule>
    <cfRule type="expression" dxfId="48" priority="39" stopIfTrue="1">
      <formula>CR61=2</formula>
    </cfRule>
    <cfRule type="expression" dxfId="47" priority="40" stopIfTrue="1">
      <formula>CR61=3</formula>
    </cfRule>
  </conditionalFormatting>
  <conditionalFormatting sqref="CR70:CR73 DG70:DG73 CR61:DG61 CR69:DG69 CR66:DG66 CR74:DG74 CR62:CR65 DG62:DG65">
    <cfRule type="cellIs" dxfId="46" priority="41" stopIfTrue="1" operator="equal">
      <formula>1</formula>
    </cfRule>
    <cfRule type="cellIs" dxfId="45" priority="42" stopIfTrue="1" operator="equal">
      <formula>2</formula>
    </cfRule>
    <cfRule type="cellIs" dxfId="44" priority="43" stopIfTrue="1" operator="equal">
      <formula>3</formula>
    </cfRule>
  </conditionalFormatting>
  <conditionalFormatting sqref="CS62:DF65">
    <cfRule type="expression" dxfId="43" priority="35" stopIfTrue="1">
      <formula>CR61=1</formula>
    </cfRule>
    <cfRule type="expression" dxfId="42" priority="36" stopIfTrue="1">
      <formula>CR61=2</formula>
    </cfRule>
    <cfRule type="expression" dxfId="41" priority="37" stopIfTrue="1">
      <formula>CR61=3</formula>
    </cfRule>
  </conditionalFormatting>
  <conditionalFormatting sqref="CS70:DF73">
    <cfRule type="expression" dxfId="40" priority="32" stopIfTrue="1">
      <formula>CR69=1</formula>
    </cfRule>
    <cfRule type="expression" dxfId="39" priority="33" stopIfTrue="1">
      <formula>CR69=2</formula>
    </cfRule>
    <cfRule type="expression" dxfId="38" priority="34" stopIfTrue="1">
      <formula>CR69=3</formula>
    </cfRule>
  </conditionalFormatting>
  <conditionalFormatting sqref="CS78:DF81">
    <cfRule type="expression" dxfId="37" priority="26" stopIfTrue="1">
      <formula>CR77=1</formula>
    </cfRule>
    <cfRule type="expression" dxfId="36" priority="27" stopIfTrue="1">
      <formula>CR77=2</formula>
    </cfRule>
    <cfRule type="expression" dxfId="35" priority="28" stopIfTrue="1">
      <formula>CR77=3</formula>
    </cfRule>
  </conditionalFormatting>
  <conditionalFormatting sqref="CR78:CR81 DG78:DG81 CR77:DG77 CR82:DG82">
    <cfRule type="cellIs" dxfId="34" priority="29" stopIfTrue="1" operator="equal">
      <formula>1</formula>
    </cfRule>
    <cfRule type="cellIs" dxfId="33" priority="30" stopIfTrue="1" operator="equal">
      <formula>2</formula>
    </cfRule>
    <cfRule type="cellIs" dxfId="32" priority="31" stopIfTrue="1" operator="equal">
      <formula>3</formula>
    </cfRule>
  </conditionalFormatting>
  <conditionalFormatting sqref="CS78:DF81">
    <cfRule type="expression" dxfId="31" priority="23" stopIfTrue="1">
      <formula>CR77=1</formula>
    </cfRule>
    <cfRule type="expression" dxfId="30" priority="24" stopIfTrue="1">
      <formula>CR77=2</formula>
    </cfRule>
    <cfRule type="expression" dxfId="29" priority="25" stopIfTrue="1">
      <formula>CR77=3</formula>
    </cfRule>
  </conditionalFormatting>
  <conditionalFormatting sqref="CS86:DF89">
    <cfRule type="expression" dxfId="28" priority="17" stopIfTrue="1">
      <formula>CR85=1</formula>
    </cfRule>
    <cfRule type="expression" dxfId="27" priority="18" stopIfTrue="1">
      <formula>CR85=2</formula>
    </cfRule>
    <cfRule type="expression" dxfId="26" priority="19" stopIfTrue="1">
      <formula>CR85=3</formula>
    </cfRule>
  </conditionalFormatting>
  <conditionalFormatting sqref="CR86:CR89 DG86:DG89 CR85:DG85 CR90:DG90">
    <cfRule type="cellIs" dxfId="25" priority="20" stopIfTrue="1" operator="equal">
      <formula>1</formula>
    </cfRule>
    <cfRule type="cellIs" dxfId="24" priority="21" stopIfTrue="1" operator="equal">
      <formula>2</formula>
    </cfRule>
    <cfRule type="cellIs" dxfId="23" priority="22" stopIfTrue="1" operator="equal">
      <formula>3</formula>
    </cfRule>
  </conditionalFormatting>
  <conditionalFormatting sqref="CS86:DF89">
    <cfRule type="expression" dxfId="22" priority="14" stopIfTrue="1">
      <formula>CR85=1</formula>
    </cfRule>
    <cfRule type="expression" dxfId="21" priority="15" stopIfTrue="1">
      <formula>CR85=2</formula>
    </cfRule>
    <cfRule type="expression" dxfId="20" priority="16" stopIfTrue="1">
      <formula>CR85=3</formula>
    </cfRule>
  </conditionalFormatting>
  <conditionalFormatting sqref="CS94:DF97">
    <cfRule type="expression" dxfId="19" priority="8" stopIfTrue="1">
      <formula>CR93=1</formula>
    </cfRule>
    <cfRule type="expression" dxfId="18" priority="9" stopIfTrue="1">
      <formula>CR93=2</formula>
    </cfRule>
    <cfRule type="expression" dxfId="17" priority="10" stopIfTrue="1">
      <formula>CR93=3</formula>
    </cfRule>
  </conditionalFormatting>
  <conditionalFormatting sqref="CR94:CR97 DG94:DG97 CR93:DG93 CR98:DG98">
    <cfRule type="cellIs" dxfId="16" priority="11" stopIfTrue="1" operator="equal">
      <formula>1</formula>
    </cfRule>
    <cfRule type="cellIs" dxfId="15" priority="12" stopIfTrue="1" operator="equal">
      <formula>2</formula>
    </cfRule>
    <cfRule type="cellIs" dxfId="14" priority="13" stopIfTrue="1" operator="equal">
      <formula>3</formula>
    </cfRule>
  </conditionalFormatting>
  <conditionalFormatting sqref="CS94:DF97">
    <cfRule type="expression" dxfId="13" priority="5" stopIfTrue="1">
      <formula>CR93=1</formula>
    </cfRule>
    <cfRule type="expression" dxfId="12" priority="6" stopIfTrue="1">
      <formula>CR93=2</formula>
    </cfRule>
    <cfRule type="expression" dxfId="11" priority="7" stopIfTrue="1">
      <formula>CR93=3</formula>
    </cfRule>
  </conditionalFormatting>
  <conditionalFormatting sqref="DF9">
    <cfRule type="cellIs" dxfId="10" priority="3" stopIfTrue="1" operator="equal">
      <formula>"Validé"</formula>
    </cfRule>
    <cfRule type="cellIs" dxfId="9" priority="4" stopIfTrue="1" operator="equal">
      <formula>"Complet"</formula>
    </cfRule>
  </conditionalFormatting>
  <conditionalFormatting sqref="DF12">
    <cfRule type="cellIs" dxfId="8" priority="1" stopIfTrue="1" operator="equal">
      <formula>"Validé"</formula>
    </cfRule>
    <cfRule type="cellIs" dxfId="7" priority="2" stopIfTrue="1" operator="equal">
      <formula>"Complet"</formula>
    </cfRule>
  </conditionalFormatting>
  <printOptions verticalCentered="1"/>
  <pageMargins left="0.39370078740157483" right="0.39370078740157483" top="0.78740157480314965" bottom="0.59055118110236227" header="0.39370078740157483" footer="0.39370078740157483"/>
  <pageSetup paperSize="9" scale="37" orientation="landscape" verticalDpi="1200" r:id="rId1"/>
  <headerFooter alignWithMargins="0">
    <oddFooter>&amp;R&amp;P/&amp;N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I327"/>
  <sheetViews>
    <sheetView view="pageBreakPreview" topLeftCell="A174" zoomScaleNormal="100" zoomScaleSheetLayoutView="100" workbookViewId="0">
      <selection activeCell="A180" sqref="A180:XFD180"/>
    </sheetView>
  </sheetViews>
  <sheetFormatPr baseColWidth="10" defaultColWidth="11.85546875" defaultRowHeight="13.2"/>
  <cols>
    <col min="1" max="1" width="17.140625" style="185" customWidth="1"/>
    <col min="2" max="2" width="14.85546875" style="185" bestFit="1" customWidth="1"/>
    <col min="3" max="3" width="12.85546875" style="185" customWidth="1"/>
    <col min="4" max="4" width="97.7109375" style="185" customWidth="1"/>
    <col min="5" max="5" width="15.85546875" style="185" bestFit="1" customWidth="1"/>
    <col min="6" max="8" width="11.85546875" style="185"/>
    <col min="9" max="9" width="11.85546875" style="185" customWidth="1"/>
    <col min="10" max="16384" width="11.85546875" style="185"/>
  </cols>
  <sheetData>
    <row r="1" spans="1:6">
      <c r="A1" s="184" t="s">
        <v>276</v>
      </c>
      <c r="B1" s="184"/>
      <c r="C1" s="184"/>
      <c r="D1" s="184"/>
      <c r="E1" s="184"/>
      <c r="F1" s="184"/>
    </row>
    <row r="2" spans="1:6">
      <c r="A2" s="185" t="s">
        <v>246</v>
      </c>
    </row>
    <row r="3" spans="1:6">
      <c r="A3" s="185" t="s">
        <v>247</v>
      </c>
    </row>
    <row r="4" spans="1:6">
      <c r="A4" s="184" t="s">
        <v>96</v>
      </c>
      <c r="B4" s="184"/>
      <c r="C4" s="184"/>
      <c r="D4" s="184"/>
      <c r="E4" s="184"/>
      <c r="F4" s="184"/>
    </row>
    <row r="5" spans="1:6">
      <c r="A5" s="185" t="s">
        <v>97</v>
      </c>
    </row>
    <row r="6" spans="1:6">
      <c r="A6" s="185" t="s">
        <v>98</v>
      </c>
    </row>
    <row r="7" spans="1:6">
      <c r="A7" s="184" t="s">
        <v>88</v>
      </c>
      <c r="B7" s="184"/>
      <c r="C7" s="184"/>
      <c r="D7" s="184"/>
      <c r="E7" s="184"/>
      <c r="F7" s="184"/>
    </row>
    <row r="8" spans="1:6">
      <c r="A8" s="186" t="s">
        <v>63</v>
      </c>
      <c r="B8" s="186" t="s">
        <v>64</v>
      </c>
      <c r="C8" s="186"/>
      <c r="D8" s="186"/>
      <c r="E8" s="186"/>
      <c r="F8" s="186"/>
    </row>
    <row r="9" spans="1:6">
      <c r="A9" s="185">
        <v>1</v>
      </c>
      <c r="B9" s="185" t="s">
        <v>301</v>
      </c>
    </row>
    <row r="10" spans="1:6">
      <c r="A10" s="185">
        <v>2</v>
      </c>
      <c r="B10" s="185" t="s">
        <v>292</v>
      </c>
    </row>
    <row r="11" spans="1:6">
      <c r="A11" s="184" t="s">
        <v>89</v>
      </c>
      <c r="B11" s="184"/>
      <c r="C11" s="184"/>
      <c r="D11" s="184"/>
      <c r="E11" s="184"/>
      <c r="F11" s="184"/>
    </row>
    <row r="12" spans="1:6">
      <c r="A12" s="186" t="s">
        <v>63</v>
      </c>
      <c r="B12" s="186" t="s">
        <v>65</v>
      </c>
      <c r="C12" s="186" t="s">
        <v>64</v>
      </c>
      <c r="D12" s="186"/>
      <c r="E12" s="186"/>
      <c r="F12" s="186"/>
    </row>
    <row r="13" spans="1:6">
      <c r="A13" s="185" t="s">
        <v>66</v>
      </c>
      <c r="B13" s="185">
        <v>1</v>
      </c>
      <c r="C13" s="185" t="s">
        <v>199</v>
      </c>
    </row>
    <row r="14" spans="1:6">
      <c r="A14" s="185" t="s">
        <v>67</v>
      </c>
      <c r="B14" s="185">
        <v>1</v>
      </c>
      <c r="C14" s="185" t="s">
        <v>11</v>
      </c>
    </row>
    <row r="15" spans="1:6">
      <c r="A15" s="185" t="s">
        <v>68</v>
      </c>
      <c r="B15" s="185">
        <v>1</v>
      </c>
      <c r="C15" s="185" t="s">
        <v>112</v>
      </c>
    </row>
    <row r="16" spans="1:6">
      <c r="A16" s="185" t="s">
        <v>69</v>
      </c>
      <c r="B16" s="185">
        <v>1</v>
      </c>
      <c r="C16" s="185" t="s">
        <v>114</v>
      </c>
    </row>
    <row r="17" spans="1:6">
      <c r="A17" s="185" t="s">
        <v>70</v>
      </c>
      <c r="B17" s="185">
        <v>1</v>
      </c>
      <c r="C17" s="185" t="s">
        <v>113</v>
      </c>
    </row>
    <row r="18" spans="1:6">
      <c r="A18" s="185" t="s">
        <v>71</v>
      </c>
      <c r="B18" s="185">
        <v>2</v>
      </c>
      <c r="C18" s="185" t="s">
        <v>237</v>
      </c>
    </row>
    <row r="19" spans="1:6">
      <c r="A19" s="185" t="s">
        <v>72</v>
      </c>
      <c r="B19" s="185">
        <v>2</v>
      </c>
      <c r="C19" s="185" t="s">
        <v>141</v>
      </c>
    </row>
    <row r="20" spans="1:6">
      <c r="A20" s="185" t="s">
        <v>196</v>
      </c>
      <c r="B20" s="185">
        <v>2</v>
      </c>
      <c r="C20" s="185" t="s">
        <v>14</v>
      </c>
    </row>
    <row r="21" spans="1:6">
      <c r="A21" s="185" t="s">
        <v>197</v>
      </c>
      <c r="B21" s="185">
        <v>2</v>
      </c>
      <c r="C21" s="185" t="s">
        <v>200</v>
      </c>
    </row>
    <row r="22" spans="1:6">
      <c r="A22" s="184" t="s">
        <v>90</v>
      </c>
      <c r="B22" s="184"/>
      <c r="C22" s="184"/>
      <c r="D22" s="184"/>
      <c r="E22" s="184"/>
      <c r="F22" s="184"/>
    </row>
    <row r="23" spans="1:6">
      <c r="A23" s="186" t="s">
        <v>63</v>
      </c>
      <c r="B23" s="186" t="s">
        <v>65</v>
      </c>
      <c r="C23" s="186" t="s">
        <v>64</v>
      </c>
      <c r="D23" s="186"/>
      <c r="E23" s="186"/>
      <c r="F23" s="186"/>
    </row>
    <row r="24" spans="1:6">
      <c r="A24" s="185" t="s">
        <v>15</v>
      </c>
      <c r="B24" s="185" t="s">
        <v>66</v>
      </c>
      <c r="C24" s="185" t="s">
        <v>277</v>
      </c>
      <c r="D24" s="185" t="s">
        <v>97</v>
      </c>
    </row>
    <row r="25" spans="1:6">
      <c r="A25" s="185" t="s">
        <v>16</v>
      </c>
      <c r="B25" s="185" t="s">
        <v>66</v>
      </c>
      <c r="C25" s="185" t="s">
        <v>241</v>
      </c>
      <c r="D25" s="185" t="s">
        <v>97</v>
      </c>
    </row>
    <row r="26" spans="1:6">
      <c r="A26" s="185" t="s">
        <v>17</v>
      </c>
      <c r="B26" s="185" t="s">
        <v>67</v>
      </c>
      <c r="C26" s="185" t="s">
        <v>10</v>
      </c>
      <c r="D26" s="185" t="s">
        <v>97</v>
      </c>
    </row>
    <row r="27" spans="1:6">
      <c r="A27" s="185" t="s">
        <v>18</v>
      </c>
      <c r="B27" s="185" t="s">
        <v>67</v>
      </c>
      <c r="C27" s="185" t="s">
        <v>284</v>
      </c>
      <c r="D27" s="185" t="s">
        <v>97</v>
      </c>
    </row>
    <row r="28" spans="1:6">
      <c r="A28" s="185" t="s">
        <v>19</v>
      </c>
      <c r="B28" s="185" t="s">
        <v>67</v>
      </c>
      <c r="C28" s="185" t="s">
        <v>115</v>
      </c>
      <c r="D28" s="185" t="s">
        <v>97</v>
      </c>
    </row>
    <row r="29" spans="1:6">
      <c r="A29" s="185" t="s">
        <v>20</v>
      </c>
      <c r="B29" s="185" t="s">
        <v>67</v>
      </c>
      <c r="C29" s="185" t="s">
        <v>285</v>
      </c>
      <c r="D29" s="185" t="s">
        <v>97</v>
      </c>
    </row>
    <row r="30" spans="1:6">
      <c r="A30" s="185" t="s">
        <v>21</v>
      </c>
      <c r="B30" s="185" t="s">
        <v>68</v>
      </c>
      <c r="C30" s="185" t="s">
        <v>235</v>
      </c>
      <c r="D30" s="185" t="s">
        <v>97</v>
      </c>
    </row>
    <row r="31" spans="1:6">
      <c r="A31" s="185" t="s">
        <v>36</v>
      </c>
      <c r="B31" s="185" t="s">
        <v>69</v>
      </c>
      <c r="C31" s="185" t="s">
        <v>236</v>
      </c>
      <c r="D31" s="185" t="s">
        <v>97</v>
      </c>
    </row>
    <row r="32" spans="1:6">
      <c r="A32" s="185" t="s">
        <v>37</v>
      </c>
      <c r="B32" s="185" t="s">
        <v>70</v>
      </c>
      <c r="C32" s="185" t="s">
        <v>113</v>
      </c>
      <c r="D32" s="185" t="s">
        <v>97</v>
      </c>
    </row>
    <row r="33" spans="1:6">
      <c r="A33" s="185" t="s">
        <v>38</v>
      </c>
      <c r="B33" s="185" t="s">
        <v>71</v>
      </c>
      <c r="C33" s="185" t="s">
        <v>286</v>
      </c>
      <c r="D33" s="185" t="s">
        <v>98</v>
      </c>
    </row>
    <row r="34" spans="1:6">
      <c r="A34" s="185" t="s">
        <v>39</v>
      </c>
      <c r="B34" s="185" t="s">
        <v>71</v>
      </c>
      <c r="C34" s="185" t="s">
        <v>12</v>
      </c>
      <c r="D34" s="185" t="s">
        <v>98</v>
      </c>
    </row>
    <row r="35" spans="1:6">
      <c r="A35" s="185" t="s">
        <v>34</v>
      </c>
      <c r="B35" s="185" t="s">
        <v>72</v>
      </c>
      <c r="C35" s="185" t="s">
        <v>13</v>
      </c>
      <c r="D35" s="185" t="s">
        <v>98</v>
      </c>
    </row>
    <row r="36" spans="1:6">
      <c r="A36" s="185" t="s">
        <v>35</v>
      </c>
      <c r="B36" s="185" t="s">
        <v>72</v>
      </c>
      <c r="C36" s="185" t="s">
        <v>25</v>
      </c>
      <c r="D36" s="185" t="s">
        <v>98</v>
      </c>
    </row>
    <row r="37" spans="1:6">
      <c r="A37" s="185" t="s">
        <v>22</v>
      </c>
      <c r="B37" s="185" t="s">
        <v>196</v>
      </c>
      <c r="C37" s="185" t="s">
        <v>24</v>
      </c>
      <c r="D37" s="185" t="s">
        <v>98</v>
      </c>
    </row>
    <row r="38" spans="1:6">
      <c r="A38" s="185" t="s">
        <v>23</v>
      </c>
      <c r="B38" s="185" t="s">
        <v>196</v>
      </c>
      <c r="C38" s="185" t="s">
        <v>144</v>
      </c>
      <c r="D38" s="185" t="s">
        <v>98</v>
      </c>
    </row>
    <row r="39" spans="1:6">
      <c r="A39" s="185" t="s">
        <v>40</v>
      </c>
      <c r="B39" s="185" t="s">
        <v>197</v>
      </c>
      <c r="C39" s="185" t="s">
        <v>234</v>
      </c>
      <c r="D39" s="185" t="s">
        <v>98</v>
      </c>
    </row>
    <row r="40" spans="1:6">
      <c r="A40" s="185" t="s">
        <v>41</v>
      </c>
      <c r="B40" s="185" t="s">
        <v>197</v>
      </c>
      <c r="C40" s="185" t="s">
        <v>287</v>
      </c>
      <c r="D40" s="185" t="s">
        <v>98</v>
      </c>
    </row>
    <row r="41" spans="1:6">
      <c r="A41" s="185" t="s">
        <v>42</v>
      </c>
      <c r="B41" s="185" t="s">
        <v>197</v>
      </c>
      <c r="C41" s="185" t="s">
        <v>198</v>
      </c>
      <c r="D41" s="185" t="s">
        <v>98</v>
      </c>
    </row>
    <row r="42" spans="1:6">
      <c r="A42" s="185" t="s">
        <v>43</v>
      </c>
      <c r="B42" s="185" t="s">
        <v>197</v>
      </c>
      <c r="C42" s="185" t="s">
        <v>73</v>
      </c>
      <c r="D42" s="185" t="s">
        <v>98</v>
      </c>
    </row>
    <row r="43" spans="1:6">
      <c r="A43" s="185" t="s">
        <v>44</v>
      </c>
      <c r="B43" s="185" t="s">
        <v>197</v>
      </c>
      <c r="C43" s="185" t="s">
        <v>26</v>
      </c>
      <c r="D43" s="185" t="s">
        <v>98</v>
      </c>
    </row>
    <row r="44" spans="1:6">
      <c r="A44" s="184" t="s">
        <v>103</v>
      </c>
      <c r="B44" s="184"/>
      <c r="C44" s="184"/>
      <c r="D44" s="184"/>
      <c r="E44" s="184"/>
      <c r="F44" s="184"/>
    </row>
    <row r="45" spans="1:6">
      <c r="A45" s="186" t="s">
        <v>63</v>
      </c>
      <c r="B45" s="186" t="s">
        <v>74</v>
      </c>
      <c r="C45" s="186"/>
      <c r="D45" s="186"/>
      <c r="E45" s="186"/>
      <c r="F45" s="186"/>
    </row>
    <row r="46" spans="1:6">
      <c r="A46" s="185" t="s">
        <v>27</v>
      </c>
      <c r="B46" s="185">
        <v>1</v>
      </c>
    </row>
    <row r="47" spans="1:6">
      <c r="A47" s="185" t="s">
        <v>28</v>
      </c>
      <c r="B47" s="185">
        <v>0</v>
      </c>
    </row>
    <row r="48" spans="1:6">
      <c r="A48" s="185" t="s">
        <v>100</v>
      </c>
    </row>
    <row r="49" spans="1:6">
      <c r="A49" s="184" t="s">
        <v>104</v>
      </c>
      <c r="B49" s="184"/>
      <c r="C49" s="184"/>
      <c r="D49" s="184"/>
      <c r="E49" s="184"/>
      <c r="F49" s="184"/>
    </row>
    <row r="50" spans="1:6">
      <c r="A50" s="186" t="s">
        <v>63</v>
      </c>
      <c r="B50" s="186" t="s">
        <v>74</v>
      </c>
      <c r="C50" s="186"/>
      <c r="D50" s="186"/>
      <c r="E50" s="186"/>
      <c r="F50" s="186"/>
    </row>
    <row r="51" spans="1:6">
      <c r="A51" s="185" t="s">
        <v>27</v>
      </c>
      <c r="B51" s="185">
        <v>0.5</v>
      </c>
    </row>
    <row r="52" spans="1:6">
      <c r="A52" s="185" t="s">
        <v>28</v>
      </c>
      <c r="B52" s="185">
        <v>0</v>
      </c>
    </row>
    <row r="53" spans="1:6">
      <c r="A53" s="185" t="s">
        <v>100</v>
      </c>
    </row>
    <row r="54" spans="1:6">
      <c r="A54" s="184" t="s">
        <v>105</v>
      </c>
      <c r="B54" s="184"/>
      <c r="C54" s="184"/>
      <c r="D54" s="184"/>
      <c r="E54" s="184"/>
      <c r="F54" s="184"/>
    </row>
    <row r="55" spans="1:6">
      <c r="A55" s="186" t="s">
        <v>63</v>
      </c>
      <c r="B55" s="186" t="s">
        <v>74</v>
      </c>
      <c r="C55" s="186"/>
      <c r="D55" s="186"/>
      <c r="E55" s="186"/>
      <c r="F55" s="186"/>
    </row>
    <row r="56" spans="1:6">
      <c r="A56" s="185" t="s">
        <v>27</v>
      </c>
      <c r="B56" s="185">
        <v>0.25</v>
      </c>
    </row>
    <row r="57" spans="1:6">
      <c r="A57" s="185" t="s">
        <v>28</v>
      </c>
      <c r="B57" s="185">
        <v>0</v>
      </c>
    </row>
    <row r="58" spans="1:6">
      <c r="A58" s="185" t="s">
        <v>100</v>
      </c>
    </row>
    <row r="59" spans="1:6">
      <c r="A59" s="184" t="s">
        <v>107</v>
      </c>
      <c r="B59" s="184"/>
      <c r="C59" s="184"/>
      <c r="D59" s="184"/>
      <c r="E59" s="184"/>
      <c r="F59" s="184"/>
    </row>
    <row r="60" spans="1:6">
      <c r="A60" s="186" t="s">
        <v>63</v>
      </c>
      <c r="B60" s="186" t="s">
        <v>74</v>
      </c>
      <c r="C60" s="186"/>
      <c r="D60" s="186"/>
      <c r="E60" s="186"/>
      <c r="F60" s="186"/>
    </row>
    <row r="61" spans="1:6">
      <c r="A61" s="185" t="s">
        <v>27</v>
      </c>
      <c r="B61" s="185">
        <v>0</v>
      </c>
    </row>
    <row r="62" spans="1:6">
      <c r="A62" s="185" t="s">
        <v>28</v>
      </c>
      <c r="B62" s="185">
        <v>1</v>
      </c>
    </row>
    <row r="63" spans="1:6">
      <c r="A63" s="185" t="s">
        <v>100</v>
      </c>
    </row>
    <row r="64" spans="1:6">
      <c r="A64" s="184" t="s">
        <v>94</v>
      </c>
      <c r="B64" s="184"/>
      <c r="C64" s="184"/>
      <c r="D64" s="184"/>
      <c r="E64" s="184"/>
      <c r="F64" s="184"/>
    </row>
    <row r="65" spans="1:6">
      <c r="A65" s="186" t="s">
        <v>63</v>
      </c>
      <c r="B65" s="186" t="s">
        <v>74</v>
      </c>
      <c r="C65" s="186"/>
      <c r="D65" s="186"/>
      <c r="E65" s="186"/>
      <c r="F65" s="186"/>
    </row>
    <row r="66" spans="1:6">
      <c r="A66" s="185" t="s">
        <v>299</v>
      </c>
      <c r="B66" s="185">
        <v>1</v>
      </c>
    </row>
    <row r="67" spans="1:6">
      <c r="A67" s="185" t="s">
        <v>300</v>
      </c>
      <c r="B67" s="185">
        <v>0.5</v>
      </c>
    </row>
    <row r="68" spans="1:6">
      <c r="A68" s="185" t="s">
        <v>28</v>
      </c>
      <c r="B68" s="185">
        <v>0</v>
      </c>
    </row>
    <row r="69" spans="1:6">
      <c r="A69" s="185" t="s">
        <v>100</v>
      </c>
    </row>
    <row r="70" spans="1:6">
      <c r="A70" s="184" t="s">
        <v>109</v>
      </c>
      <c r="B70" s="184"/>
      <c r="C70" s="184"/>
      <c r="D70" s="184"/>
      <c r="E70" s="184"/>
      <c r="F70" s="184"/>
    </row>
    <row r="71" spans="1:6">
      <c r="A71" s="186" t="s">
        <v>63</v>
      </c>
      <c r="B71" s="186" t="s">
        <v>74</v>
      </c>
      <c r="C71" s="186"/>
      <c r="D71" s="186"/>
      <c r="E71" s="186"/>
      <c r="F71" s="186"/>
    </row>
    <row r="72" spans="1:6">
      <c r="A72" s="185" t="s">
        <v>110</v>
      </c>
      <c r="B72" s="185">
        <v>1</v>
      </c>
    </row>
    <row r="73" spans="1:6">
      <c r="A73" s="185" t="s">
        <v>111</v>
      </c>
      <c r="B73" s="185">
        <v>0.5</v>
      </c>
    </row>
    <row r="74" spans="1:6">
      <c r="A74" s="185" t="s">
        <v>100</v>
      </c>
    </row>
    <row r="75" spans="1:6">
      <c r="A75" s="184" t="s">
        <v>91</v>
      </c>
      <c r="B75" s="184"/>
      <c r="C75" s="184"/>
      <c r="D75" s="184"/>
      <c r="E75" s="184"/>
      <c r="F75" s="184"/>
    </row>
    <row r="76" spans="1:6">
      <c r="A76" s="186" t="s">
        <v>87</v>
      </c>
      <c r="B76" s="186"/>
      <c r="C76" s="186"/>
      <c r="D76" s="186"/>
      <c r="E76" s="186"/>
      <c r="F76" s="186"/>
    </row>
    <row r="77" spans="1:6">
      <c r="A77" s="185" t="s">
        <v>82</v>
      </c>
    </row>
    <row r="78" spans="1:6">
      <c r="A78" s="185" t="s">
        <v>102</v>
      </c>
    </row>
    <row r="79" spans="1:6">
      <c r="A79" s="185" t="s">
        <v>106</v>
      </c>
    </row>
    <row r="80" spans="1:6">
      <c r="A80" s="185" t="s">
        <v>83</v>
      </c>
    </row>
    <row r="81" spans="1:8">
      <c r="A81" s="185" t="s">
        <v>93</v>
      </c>
    </row>
    <row r="82" spans="1:8">
      <c r="A82" s="185" t="s">
        <v>108</v>
      </c>
    </row>
    <row r="83" spans="1:8">
      <c r="A83" s="184" t="s">
        <v>77</v>
      </c>
      <c r="B83" s="184"/>
      <c r="C83" s="184"/>
      <c r="D83" s="184"/>
      <c r="E83" s="184"/>
      <c r="F83" s="184"/>
    </row>
    <row r="84" spans="1:8">
      <c r="A84" s="186" t="s">
        <v>75</v>
      </c>
      <c r="B84" s="186" t="s">
        <v>63</v>
      </c>
      <c r="C84" s="186" t="s">
        <v>65</v>
      </c>
      <c r="D84" s="186" t="s">
        <v>76</v>
      </c>
      <c r="E84" s="186" t="s">
        <v>78</v>
      </c>
      <c r="F84" s="186"/>
    </row>
    <row r="85" spans="1:8">
      <c r="A85" s="185">
        <v>1</v>
      </c>
      <c r="B85" s="185" t="str">
        <f>C85&amp;TEXT(A85,".00")</f>
        <v>A.01</v>
      </c>
      <c r="C85" s="185" t="s">
        <v>15</v>
      </c>
      <c r="D85" s="185" t="s">
        <v>278</v>
      </c>
      <c r="E85" s="185" t="s">
        <v>82</v>
      </c>
      <c r="G85" s="341" t="s">
        <v>116</v>
      </c>
    </row>
    <row r="86" spans="1:8">
      <c r="A86" s="185">
        <f t="shared" ref="A86:A154" ca="1" si="0">INDIRECT(ADDRESS(ROW()-1,COLUMN()))+1</f>
        <v>2</v>
      </c>
      <c r="B86" s="185" t="str">
        <f t="shared" ref="B86:B154" ca="1" si="1">C86&amp;TEXT(A86,".00")</f>
        <v>A.02</v>
      </c>
      <c r="C86" s="185" t="s">
        <v>15</v>
      </c>
      <c r="D86" s="185" t="s">
        <v>206</v>
      </c>
      <c r="E86" s="185" t="s">
        <v>82</v>
      </c>
      <c r="F86" s="187"/>
      <c r="G86" s="341"/>
    </row>
    <row r="87" spans="1:8">
      <c r="A87" s="185">
        <f t="shared" ca="1" si="0"/>
        <v>3</v>
      </c>
      <c r="B87" s="185" t="str">
        <f t="shared" ca="1" si="1"/>
        <v>A.03</v>
      </c>
      <c r="C87" s="185" t="s">
        <v>15</v>
      </c>
      <c r="D87" s="185" t="s">
        <v>207</v>
      </c>
      <c r="E87" s="185" t="s">
        <v>82</v>
      </c>
      <c r="G87" s="341"/>
    </row>
    <row r="88" spans="1:8">
      <c r="A88" s="185">
        <v>1</v>
      </c>
      <c r="B88" s="185" t="str">
        <f t="shared" si="1"/>
        <v>B.01</v>
      </c>
      <c r="C88" s="185" t="s">
        <v>16</v>
      </c>
      <c r="D88" s="185" t="s">
        <v>279</v>
      </c>
      <c r="E88" s="185" t="s">
        <v>82</v>
      </c>
      <c r="G88" s="341"/>
    </row>
    <row r="89" spans="1:8">
      <c r="A89" s="185">
        <f t="shared" ca="1" si="0"/>
        <v>2</v>
      </c>
      <c r="B89" s="185" t="str">
        <f t="shared" ca="1" si="1"/>
        <v>B.02</v>
      </c>
      <c r="C89" s="185" t="s">
        <v>16</v>
      </c>
      <c r="D89" s="185" t="s">
        <v>302</v>
      </c>
      <c r="E89" s="185" t="s">
        <v>93</v>
      </c>
      <c r="G89" s="341"/>
    </row>
    <row r="90" spans="1:8">
      <c r="A90" s="185">
        <f t="shared" ca="1" si="0"/>
        <v>3</v>
      </c>
      <c r="B90" s="185" t="str">
        <f t="shared" ca="1" si="1"/>
        <v>B.03</v>
      </c>
      <c r="C90" s="185" t="s">
        <v>16</v>
      </c>
      <c r="D90" s="185" t="s">
        <v>280</v>
      </c>
      <c r="E90" s="185" t="s">
        <v>82</v>
      </c>
      <c r="F90" s="187"/>
      <c r="G90" s="341"/>
    </row>
    <row r="91" spans="1:8">
      <c r="A91" s="185">
        <f t="shared" ca="1" si="0"/>
        <v>4</v>
      </c>
      <c r="B91" s="185" t="str">
        <f t="shared" ca="1" si="1"/>
        <v>B.04</v>
      </c>
      <c r="C91" s="185" t="s">
        <v>16</v>
      </c>
      <c r="D91" s="204" t="s">
        <v>208</v>
      </c>
      <c r="E91" s="185" t="s">
        <v>93</v>
      </c>
      <c r="G91" s="341"/>
    </row>
    <row r="92" spans="1:8">
      <c r="A92" s="185">
        <f t="shared" ca="1" si="0"/>
        <v>5</v>
      </c>
      <c r="B92" s="185" t="str">
        <f t="shared" ca="1" si="1"/>
        <v>B.05</v>
      </c>
      <c r="C92" s="185" t="s">
        <v>16</v>
      </c>
      <c r="D92" s="185" t="s">
        <v>209</v>
      </c>
      <c r="E92" s="185" t="s">
        <v>93</v>
      </c>
      <c r="G92" s="341"/>
    </row>
    <row r="93" spans="1:8">
      <c r="A93" s="185">
        <f t="shared" ca="1" si="0"/>
        <v>6</v>
      </c>
      <c r="B93" s="185" t="str">
        <f t="shared" ca="1" si="1"/>
        <v>B.06</v>
      </c>
      <c r="C93" s="185" t="s">
        <v>16</v>
      </c>
      <c r="D93" s="185" t="s">
        <v>251</v>
      </c>
      <c r="E93" s="185" t="s">
        <v>82</v>
      </c>
      <c r="G93" s="341"/>
    </row>
    <row r="94" spans="1:8" ht="12" customHeight="1">
      <c r="A94" s="185">
        <v>1</v>
      </c>
      <c r="B94" s="185" t="str">
        <f t="shared" si="1"/>
        <v>C.01</v>
      </c>
      <c r="C94" s="185" t="s">
        <v>17</v>
      </c>
      <c r="D94" s="185" t="s">
        <v>168</v>
      </c>
      <c r="E94" s="185" t="s">
        <v>82</v>
      </c>
      <c r="F94" s="187"/>
      <c r="G94" s="342" t="s">
        <v>117</v>
      </c>
      <c r="H94" s="339" t="s">
        <v>230</v>
      </c>
    </row>
    <row r="95" spans="1:8">
      <c r="A95" s="185">
        <f t="shared" ca="1" si="0"/>
        <v>2</v>
      </c>
      <c r="B95" s="185" t="str">
        <f t="shared" ca="1" si="1"/>
        <v>C.02</v>
      </c>
      <c r="C95" s="185" t="s">
        <v>17</v>
      </c>
      <c r="D95" s="185" t="s">
        <v>169</v>
      </c>
      <c r="E95" s="185" t="s">
        <v>82</v>
      </c>
      <c r="G95" s="342"/>
      <c r="H95" s="340"/>
    </row>
    <row r="96" spans="1:8">
      <c r="A96" s="185">
        <f t="shared" ca="1" si="0"/>
        <v>3</v>
      </c>
      <c r="B96" s="185" t="str">
        <f t="shared" ca="1" si="1"/>
        <v>C.03</v>
      </c>
      <c r="C96" s="185" t="s">
        <v>17</v>
      </c>
      <c r="D96" s="185" t="s">
        <v>170</v>
      </c>
      <c r="E96" s="185" t="s">
        <v>82</v>
      </c>
      <c r="G96" s="342"/>
      <c r="H96" s="340"/>
    </row>
    <row r="97" spans="1:8">
      <c r="A97" s="185">
        <f t="shared" ca="1" si="0"/>
        <v>4</v>
      </c>
      <c r="B97" s="185" t="str">
        <f t="shared" ca="1" si="1"/>
        <v>C.04</v>
      </c>
      <c r="C97" s="185" t="s">
        <v>17</v>
      </c>
      <c r="D97" s="185" t="s">
        <v>281</v>
      </c>
      <c r="E97" s="185" t="s">
        <v>82</v>
      </c>
      <c r="G97" s="342"/>
      <c r="H97" s="340"/>
    </row>
    <row r="98" spans="1:8">
      <c r="A98" s="185">
        <f t="shared" ca="1" si="0"/>
        <v>5</v>
      </c>
      <c r="B98" s="185" t="str">
        <f t="shared" ca="1" si="1"/>
        <v>C.05</v>
      </c>
      <c r="C98" s="185" t="s">
        <v>17</v>
      </c>
      <c r="D98" s="185" t="s">
        <v>210</v>
      </c>
      <c r="E98" s="185" t="s">
        <v>82</v>
      </c>
      <c r="F98" s="187"/>
      <c r="G98" s="342"/>
      <c r="H98" s="340"/>
    </row>
    <row r="99" spans="1:8">
      <c r="A99" s="185">
        <f t="shared" ca="1" si="0"/>
        <v>6</v>
      </c>
      <c r="B99" s="185" t="str">
        <f t="shared" ca="1" si="1"/>
        <v>C.06</v>
      </c>
      <c r="C99" s="185" t="s">
        <v>17</v>
      </c>
      <c r="D99" s="185" t="s">
        <v>211</v>
      </c>
      <c r="E99" s="185" t="s">
        <v>82</v>
      </c>
      <c r="G99" s="342"/>
      <c r="H99" s="340"/>
    </row>
    <row r="100" spans="1:8">
      <c r="A100" s="185">
        <f t="shared" ca="1" si="0"/>
        <v>7</v>
      </c>
      <c r="B100" s="185" t="str">
        <f t="shared" ca="1" si="1"/>
        <v>C.07</v>
      </c>
      <c r="C100" s="185" t="s">
        <v>17</v>
      </c>
      <c r="D100" s="185" t="s">
        <v>212</v>
      </c>
      <c r="E100" s="185" t="s">
        <v>82</v>
      </c>
      <c r="G100" s="342"/>
      <c r="H100" s="340"/>
    </row>
    <row r="101" spans="1:8">
      <c r="A101" s="185">
        <f t="shared" ca="1" si="0"/>
        <v>8</v>
      </c>
      <c r="B101" s="185" t="str">
        <f t="shared" ca="1" si="1"/>
        <v>C.08</v>
      </c>
      <c r="C101" s="185" t="s">
        <v>17</v>
      </c>
      <c r="D101" s="185" t="s">
        <v>213</v>
      </c>
      <c r="E101" s="185" t="s">
        <v>82</v>
      </c>
      <c r="G101" s="342"/>
      <c r="H101" s="340"/>
    </row>
    <row r="102" spans="1:8" ht="12.75" customHeight="1">
      <c r="A102" s="185">
        <f t="shared" ca="1" si="0"/>
        <v>9</v>
      </c>
      <c r="B102" s="185" t="str">
        <f ca="1">C102&amp;TEXT(A102,".00")</f>
        <v>C.09</v>
      </c>
      <c r="C102" s="185" t="s">
        <v>17</v>
      </c>
      <c r="D102" s="185" t="s">
        <v>167</v>
      </c>
      <c r="E102" s="185" t="s">
        <v>93</v>
      </c>
      <c r="G102" s="342"/>
      <c r="H102" s="340"/>
    </row>
    <row r="103" spans="1:8">
      <c r="A103" s="185">
        <v>1</v>
      </c>
      <c r="B103" s="185" t="str">
        <f t="shared" si="1"/>
        <v>D.01</v>
      </c>
      <c r="C103" s="185" t="s">
        <v>18</v>
      </c>
      <c r="D103" s="185" t="s">
        <v>228</v>
      </c>
      <c r="E103" s="185" t="s">
        <v>93</v>
      </c>
      <c r="G103" s="342"/>
      <c r="H103" s="339" t="s">
        <v>229</v>
      </c>
    </row>
    <row r="104" spans="1:8" ht="12.75" customHeight="1">
      <c r="A104" s="185">
        <f t="shared" ca="1" si="0"/>
        <v>2</v>
      </c>
      <c r="B104" s="185" t="str">
        <f t="shared" ca="1" si="1"/>
        <v>D.02</v>
      </c>
      <c r="C104" s="185" t="s">
        <v>18</v>
      </c>
      <c r="D104" s="185" t="s">
        <v>252</v>
      </c>
      <c r="E104" s="185" t="s">
        <v>82</v>
      </c>
      <c r="G104" s="342"/>
      <c r="H104" s="340"/>
    </row>
    <row r="105" spans="1:8">
      <c r="A105" s="185">
        <f t="shared" ca="1" si="0"/>
        <v>3</v>
      </c>
      <c r="B105" s="185" t="str">
        <f t="shared" ca="1" si="1"/>
        <v>D.03</v>
      </c>
      <c r="C105" s="185" t="s">
        <v>18</v>
      </c>
      <c r="D105" s="185" t="s">
        <v>188</v>
      </c>
      <c r="E105" s="185" t="s">
        <v>82</v>
      </c>
      <c r="G105" s="342"/>
      <c r="H105" s="340"/>
    </row>
    <row r="106" spans="1:8">
      <c r="A106" s="185">
        <f t="shared" ca="1" si="0"/>
        <v>4</v>
      </c>
      <c r="B106" s="185" t="str">
        <f t="shared" ca="1" si="1"/>
        <v>D.04</v>
      </c>
      <c r="C106" s="185" t="s">
        <v>18</v>
      </c>
      <c r="D106" s="185" t="s">
        <v>189</v>
      </c>
      <c r="E106" s="185" t="s">
        <v>82</v>
      </c>
      <c r="G106" s="342"/>
      <c r="H106" s="340"/>
    </row>
    <row r="107" spans="1:8">
      <c r="A107" s="185">
        <f t="shared" ca="1" si="0"/>
        <v>5</v>
      </c>
      <c r="B107" s="185" t="str">
        <f t="shared" ca="1" si="1"/>
        <v>D.05</v>
      </c>
      <c r="C107" s="185" t="s">
        <v>18</v>
      </c>
      <c r="D107" s="185" t="s">
        <v>190</v>
      </c>
      <c r="E107" s="185" t="s">
        <v>82</v>
      </c>
      <c r="G107" s="342"/>
      <c r="H107" s="340"/>
    </row>
    <row r="108" spans="1:8">
      <c r="A108" s="185">
        <f t="shared" ca="1" si="0"/>
        <v>6</v>
      </c>
      <c r="B108" s="185" t="str">
        <f t="shared" ca="1" si="1"/>
        <v>D.06</v>
      </c>
      <c r="C108" s="185" t="s">
        <v>18</v>
      </c>
      <c r="D108" s="185" t="s">
        <v>191</v>
      </c>
      <c r="E108" s="185" t="s">
        <v>93</v>
      </c>
      <c r="G108" s="342"/>
      <c r="H108" s="340"/>
    </row>
    <row r="109" spans="1:8">
      <c r="A109" s="185">
        <f t="shared" ca="1" si="0"/>
        <v>7</v>
      </c>
      <c r="B109" s="185" t="str">
        <f t="shared" ca="1" si="1"/>
        <v>D.07</v>
      </c>
      <c r="C109" s="185" t="s">
        <v>18</v>
      </c>
      <c r="D109" s="185" t="s">
        <v>187</v>
      </c>
      <c r="E109" s="185" t="s">
        <v>82</v>
      </c>
      <c r="G109" s="342"/>
      <c r="H109" s="340"/>
    </row>
    <row r="110" spans="1:8">
      <c r="A110" s="185">
        <f t="shared" ca="1" si="0"/>
        <v>8</v>
      </c>
      <c r="B110" s="185" t="str">
        <f t="shared" ca="1" si="1"/>
        <v>D.08</v>
      </c>
      <c r="C110" s="185" t="s">
        <v>18</v>
      </c>
      <c r="D110" s="185" t="s">
        <v>253</v>
      </c>
      <c r="E110" s="185" t="s">
        <v>82</v>
      </c>
      <c r="G110" s="342"/>
      <c r="H110" s="340"/>
    </row>
    <row r="111" spans="1:8">
      <c r="A111" s="185">
        <f t="shared" ca="1" si="0"/>
        <v>9</v>
      </c>
      <c r="B111" s="185" t="str">
        <f t="shared" ca="1" si="1"/>
        <v>D.09</v>
      </c>
      <c r="C111" s="185" t="s">
        <v>18</v>
      </c>
      <c r="D111" s="185" t="s">
        <v>192</v>
      </c>
      <c r="E111" s="185" t="s">
        <v>82</v>
      </c>
      <c r="G111" s="342"/>
      <c r="H111" s="340"/>
    </row>
    <row r="112" spans="1:8">
      <c r="A112" s="185">
        <v>1</v>
      </c>
      <c r="B112" s="185" t="str">
        <f t="shared" si="1"/>
        <v>E.01</v>
      </c>
      <c r="C112" s="185" t="s">
        <v>19</v>
      </c>
      <c r="D112" s="185" t="s">
        <v>254</v>
      </c>
      <c r="E112" s="185" t="s">
        <v>82</v>
      </c>
      <c r="G112" s="342"/>
      <c r="H112" s="339" t="s">
        <v>231</v>
      </c>
    </row>
    <row r="113" spans="1:8">
      <c r="A113" s="185">
        <f t="shared" ca="1" si="0"/>
        <v>2</v>
      </c>
      <c r="B113" s="185" t="str">
        <f t="shared" ca="1" si="1"/>
        <v>E.02</v>
      </c>
      <c r="C113" s="185" t="s">
        <v>19</v>
      </c>
      <c r="D113" s="185" t="s">
        <v>255</v>
      </c>
      <c r="E113" s="185" t="s">
        <v>82</v>
      </c>
      <c r="G113" s="342"/>
      <c r="H113" s="340"/>
    </row>
    <row r="114" spans="1:8">
      <c r="A114" s="185">
        <f t="shared" ca="1" si="0"/>
        <v>3</v>
      </c>
      <c r="B114" s="185" t="str">
        <f t="shared" ca="1" si="1"/>
        <v>E.03</v>
      </c>
      <c r="C114" s="185" t="s">
        <v>19</v>
      </c>
      <c r="D114" s="185" t="s">
        <v>171</v>
      </c>
      <c r="E114" s="185" t="s">
        <v>82</v>
      </c>
      <c r="G114" s="342"/>
      <c r="H114" s="340"/>
    </row>
    <row r="115" spans="1:8">
      <c r="A115" s="185">
        <f t="shared" ca="1" si="0"/>
        <v>4</v>
      </c>
      <c r="B115" s="185" t="str">
        <f t="shared" ca="1" si="1"/>
        <v>E.04</v>
      </c>
      <c r="C115" s="185" t="s">
        <v>19</v>
      </c>
      <c r="D115" s="185" t="s">
        <v>172</v>
      </c>
      <c r="E115" s="185" t="s">
        <v>82</v>
      </c>
      <c r="G115" s="342"/>
      <c r="H115" s="340"/>
    </row>
    <row r="116" spans="1:8">
      <c r="A116" s="185">
        <f t="shared" ca="1" si="0"/>
        <v>5</v>
      </c>
      <c r="B116" s="185" t="str">
        <f t="shared" ca="1" si="1"/>
        <v>E.05</v>
      </c>
      <c r="C116" s="185" t="s">
        <v>19</v>
      </c>
      <c r="D116" s="185" t="s">
        <v>256</v>
      </c>
      <c r="E116" s="185" t="s">
        <v>82</v>
      </c>
      <c r="G116" s="342"/>
      <c r="H116" s="340"/>
    </row>
    <row r="117" spans="1:8">
      <c r="A117" s="185">
        <f t="shared" ca="1" si="0"/>
        <v>6</v>
      </c>
      <c r="B117" s="185" t="str">
        <f t="shared" ca="1" si="1"/>
        <v>E.06</v>
      </c>
      <c r="C117" s="185" t="s">
        <v>19</v>
      </c>
      <c r="D117" s="185" t="s">
        <v>118</v>
      </c>
      <c r="E117" s="185" t="s">
        <v>82</v>
      </c>
      <c r="G117" s="342"/>
      <c r="H117" s="340"/>
    </row>
    <row r="118" spans="1:8">
      <c r="A118" s="185">
        <f t="shared" ca="1" si="0"/>
        <v>7</v>
      </c>
      <c r="B118" s="185" t="str">
        <f t="shared" ca="1" si="1"/>
        <v>E.07</v>
      </c>
      <c r="C118" s="185" t="s">
        <v>19</v>
      </c>
      <c r="D118" s="185" t="s">
        <v>205</v>
      </c>
      <c r="E118" s="185" t="s">
        <v>82</v>
      </c>
      <c r="G118" s="342"/>
      <c r="H118" s="340"/>
    </row>
    <row r="119" spans="1:8">
      <c r="A119" s="185">
        <f t="shared" ca="1" si="0"/>
        <v>8</v>
      </c>
      <c r="B119" s="185" t="str">
        <f t="shared" ca="1" si="1"/>
        <v>E.08</v>
      </c>
      <c r="C119" s="185" t="s">
        <v>19</v>
      </c>
      <c r="D119" s="185" t="s">
        <v>119</v>
      </c>
      <c r="E119" s="185" t="s">
        <v>82</v>
      </c>
      <c r="G119" s="342"/>
      <c r="H119" s="340"/>
    </row>
    <row r="120" spans="1:8">
      <c r="A120" s="185">
        <f t="shared" ca="1" si="0"/>
        <v>9</v>
      </c>
      <c r="B120" s="185" t="str">
        <f t="shared" ca="1" si="1"/>
        <v>E.09</v>
      </c>
      <c r="C120" s="185" t="s">
        <v>19</v>
      </c>
      <c r="D120" s="185" t="s">
        <v>120</v>
      </c>
      <c r="E120" s="185" t="s">
        <v>93</v>
      </c>
      <c r="G120" s="342"/>
      <c r="H120" s="340"/>
    </row>
    <row r="121" spans="1:8">
      <c r="A121" s="185">
        <f t="shared" ca="1" si="0"/>
        <v>10</v>
      </c>
      <c r="B121" s="185" t="str">
        <f t="shared" ca="1" si="1"/>
        <v>E.10</v>
      </c>
      <c r="C121" s="185" t="s">
        <v>19</v>
      </c>
      <c r="D121" s="185" t="s">
        <v>253</v>
      </c>
      <c r="E121" s="185" t="s">
        <v>82</v>
      </c>
      <c r="G121" s="342"/>
      <c r="H121" s="340"/>
    </row>
    <row r="122" spans="1:8">
      <c r="A122" s="185">
        <v>1</v>
      </c>
      <c r="B122" s="185" t="str">
        <f t="shared" si="1"/>
        <v>F.01</v>
      </c>
      <c r="C122" s="185" t="s">
        <v>20</v>
      </c>
      <c r="D122" s="185" t="s">
        <v>257</v>
      </c>
      <c r="E122" s="185" t="s">
        <v>82</v>
      </c>
      <c r="G122" s="342"/>
      <c r="H122" s="339" t="s">
        <v>258</v>
      </c>
    </row>
    <row r="123" spans="1:8">
      <c r="A123" s="185">
        <f t="shared" ca="1" si="0"/>
        <v>2</v>
      </c>
      <c r="B123" s="185" t="str">
        <f t="shared" ca="1" si="1"/>
        <v>F.02</v>
      </c>
      <c r="C123" s="185" t="s">
        <v>20</v>
      </c>
      <c r="D123" s="185" t="s">
        <v>127</v>
      </c>
      <c r="E123" s="185" t="s">
        <v>93</v>
      </c>
      <c r="G123" s="342"/>
      <c r="H123" s="340"/>
    </row>
    <row r="124" spans="1:8">
      <c r="A124" s="185">
        <f t="shared" ca="1" si="0"/>
        <v>3</v>
      </c>
      <c r="B124" s="185" t="str">
        <f t="shared" ca="1" si="1"/>
        <v>F.03</v>
      </c>
      <c r="C124" s="185" t="s">
        <v>20</v>
      </c>
      <c r="D124" s="185" t="s">
        <v>128</v>
      </c>
      <c r="E124" s="185" t="s">
        <v>93</v>
      </c>
      <c r="G124" s="342"/>
      <c r="H124" s="340"/>
    </row>
    <row r="125" spans="1:8">
      <c r="A125" s="185">
        <f t="shared" ca="1" si="0"/>
        <v>4</v>
      </c>
      <c r="B125" s="185" t="str">
        <f t="shared" ca="1" si="1"/>
        <v>F.04</v>
      </c>
      <c r="C125" s="185" t="s">
        <v>20</v>
      </c>
      <c r="D125" s="185" t="s">
        <v>173</v>
      </c>
      <c r="E125" s="185" t="s">
        <v>82</v>
      </c>
      <c r="G125" s="342"/>
      <c r="H125" s="340"/>
    </row>
    <row r="126" spans="1:8">
      <c r="A126" s="185">
        <f t="shared" ca="1" si="0"/>
        <v>5</v>
      </c>
      <c r="B126" s="185" t="str">
        <f t="shared" ca="1" si="1"/>
        <v>F.05</v>
      </c>
      <c r="C126" s="185" t="s">
        <v>20</v>
      </c>
      <c r="D126" s="185" t="s">
        <v>174</v>
      </c>
      <c r="E126" s="185" t="s">
        <v>82</v>
      </c>
      <c r="G126" s="342"/>
      <c r="H126" s="340"/>
    </row>
    <row r="127" spans="1:8">
      <c r="A127" s="185">
        <f t="shared" ca="1" si="0"/>
        <v>6</v>
      </c>
      <c r="B127" s="185" t="str">
        <f t="shared" ca="1" si="1"/>
        <v>F.06</v>
      </c>
      <c r="C127" s="185" t="s">
        <v>20</v>
      </c>
      <c r="D127" s="185" t="s">
        <v>121</v>
      </c>
      <c r="E127" s="185" t="s">
        <v>82</v>
      </c>
      <c r="G127" s="342"/>
      <c r="H127" s="340"/>
    </row>
    <row r="128" spans="1:8">
      <c r="A128" s="185">
        <f t="shared" ca="1" si="0"/>
        <v>7</v>
      </c>
      <c r="B128" s="185" t="str">
        <f t="shared" ca="1" si="1"/>
        <v>F.07</v>
      </c>
      <c r="C128" s="185" t="s">
        <v>20</v>
      </c>
      <c r="D128" s="185" t="s">
        <v>122</v>
      </c>
      <c r="E128" s="185" t="s">
        <v>82</v>
      </c>
      <c r="G128" s="342"/>
      <c r="H128" s="340"/>
    </row>
    <row r="129" spans="1:8">
      <c r="A129" s="185">
        <f t="shared" ca="1" si="0"/>
        <v>8</v>
      </c>
      <c r="B129" s="185" t="str">
        <f t="shared" ca="1" si="1"/>
        <v>F.08</v>
      </c>
      <c r="C129" s="185" t="s">
        <v>20</v>
      </c>
      <c r="D129" s="185" t="s">
        <v>123</v>
      </c>
      <c r="E129" s="185" t="s">
        <v>82</v>
      </c>
      <c r="G129" s="342"/>
      <c r="H129" s="340"/>
    </row>
    <row r="130" spans="1:8">
      <c r="A130" s="185">
        <f t="shared" ca="1" si="0"/>
        <v>9</v>
      </c>
      <c r="B130" s="185" t="str">
        <f t="shared" ca="1" si="1"/>
        <v>F.09</v>
      </c>
      <c r="C130" s="185" t="s">
        <v>20</v>
      </c>
      <c r="D130" s="185" t="s">
        <v>124</v>
      </c>
      <c r="E130" s="185" t="s">
        <v>82</v>
      </c>
      <c r="G130" s="342"/>
      <c r="H130" s="340"/>
    </row>
    <row r="131" spans="1:8">
      <c r="A131" s="185">
        <f t="shared" ca="1" si="0"/>
        <v>10</v>
      </c>
      <c r="B131" s="185" t="str">
        <f t="shared" ca="1" si="1"/>
        <v>F.10</v>
      </c>
      <c r="C131" s="185" t="s">
        <v>20</v>
      </c>
      <c r="D131" s="185" t="s">
        <v>125</v>
      </c>
      <c r="E131" s="185" t="s">
        <v>82</v>
      </c>
      <c r="G131" s="342"/>
      <c r="H131" s="340"/>
    </row>
    <row r="132" spans="1:8">
      <c r="A132" s="185">
        <f t="shared" ca="1" si="0"/>
        <v>11</v>
      </c>
      <c r="B132" s="185" t="str">
        <f t="shared" ca="1" si="1"/>
        <v>F.11</v>
      </c>
      <c r="C132" s="185" t="s">
        <v>20</v>
      </c>
      <c r="D132" s="185" t="s">
        <v>126</v>
      </c>
      <c r="E132" s="185" t="s">
        <v>82</v>
      </c>
      <c r="G132" s="342"/>
      <c r="H132" s="340"/>
    </row>
    <row r="133" spans="1:8">
      <c r="A133" s="185">
        <f t="shared" ca="1" si="0"/>
        <v>12</v>
      </c>
      <c r="B133" s="185" t="str">
        <f t="shared" ca="1" si="1"/>
        <v>F.12</v>
      </c>
      <c r="C133" s="185" t="s">
        <v>20</v>
      </c>
      <c r="D133" s="185" t="s">
        <v>129</v>
      </c>
      <c r="E133" s="185" t="s">
        <v>82</v>
      </c>
      <c r="G133" s="342"/>
      <c r="H133" s="340"/>
    </row>
    <row r="134" spans="1:8">
      <c r="A134" s="185">
        <f t="shared" ca="1" si="0"/>
        <v>13</v>
      </c>
      <c r="B134" s="185" t="str">
        <f t="shared" ca="1" si="1"/>
        <v>F.13</v>
      </c>
      <c r="C134" s="185" t="s">
        <v>20</v>
      </c>
      <c r="D134" s="185" t="s">
        <v>259</v>
      </c>
      <c r="E134" s="185" t="s">
        <v>82</v>
      </c>
      <c r="G134" s="342"/>
      <c r="H134" s="340"/>
    </row>
    <row r="135" spans="1:8">
      <c r="A135" s="185">
        <v>1</v>
      </c>
      <c r="B135" s="185" t="str">
        <f t="shared" si="1"/>
        <v>G.01</v>
      </c>
      <c r="C135" s="185" t="s">
        <v>21</v>
      </c>
      <c r="D135" s="185" t="s">
        <v>260</v>
      </c>
      <c r="E135" s="185" t="s">
        <v>82</v>
      </c>
      <c r="G135" s="343" t="s">
        <v>166</v>
      </c>
      <c r="H135" s="183"/>
    </row>
    <row r="136" spans="1:8">
      <c r="A136" s="185">
        <f t="shared" ca="1" si="0"/>
        <v>2</v>
      </c>
      <c r="B136" s="185" t="str">
        <f t="shared" ca="1" si="1"/>
        <v>G.02</v>
      </c>
      <c r="C136" s="185" t="s">
        <v>21</v>
      </c>
      <c r="D136" s="185" t="s">
        <v>261</v>
      </c>
      <c r="E136" s="185" t="s">
        <v>93</v>
      </c>
      <c r="G136" s="343"/>
      <c r="H136" s="183"/>
    </row>
    <row r="137" spans="1:8">
      <c r="A137" s="185">
        <f t="shared" ca="1" si="0"/>
        <v>3</v>
      </c>
      <c r="B137" s="185" t="str">
        <f t="shared" ca="1" si="1"/>
        <v>G.03</v>
      </c>
      <c r="C137" s="185" t="s">
        <v>21</v>
      </c>
      <c r="D137" s="185" t="s">
        <v>262</v>
      </c>
      <c r="E137" s="185" t="s">
        <v>93</v>
      </c>
      <c r="G137" s="343"/>
      <c r="H137" s="183"/>
    </row>
    <row r="138" spans="1:8">
      <c r="A138" s="185">
        <f t="shared" ca="1" si="0"/>
        <v>4</v>
      </c>
      <c r="B138" s="185" t="str">
        <f t="shared" ca="1" si="1"/>
        <v>G.04</v>
      </c>
      <c r="C138" s="185" t="s">
        <v>21</v>
      </c>
      <c r="D138" s="185" t="s">
        <v>164</v>
      </c>
      <c r="E138" s="185" t="s">
        <v>93</v>
      </c>
      <c r="G138" s="343"/>
      <c r="H138" s="183"/>
    </row>
    <row r="139" spans="1:8">
      <c r="A139" s="185">
        <f t="shared" ca="1" si="0"/>
        <v>5</v>
      </c>
      <c r="B139" s="185" t="str">
        <f t="shared" ca="1" si="1"/>
        <v>G.05</v>
      </c>
      <c r="C139" s="185" t="s">
        <v>21</v>
      </c>
      <c r="D139" s="185" t="s">
        <v>263</v>
      </c>
      <c r="E139" s="185" t="s">
        <v>93</v>
      </c>
      <c r="G139" s="343"/>
      <c r="H139" s="183"/>
    </row>
    <row r="140" spans="1:8">
      <c r="A140" s="185">
        <f t="shared" ca="1" si="0"/>
        <v>6</v>
      </c>
      <c r="B140" s="185" t="str">
        <f t="shared" ca="1" si="1"/>
        <v>G.06</v>
      </c>
      <c r="C140" s="185" t="s">
        <v>21</v>
      </c>
      <c r="D140" s="185" t="s">
        <v>165</v>
      </c>
      <c r="E140" s="185" t="s">
        <v>82</v>
      </c>
      <c r="G140" s="343"/>
      <c r="H140" s="183"/>
    </row>
    <row r="141" spans="1:8">
      <c r="A141" s="185">
        <f t="shared" ca="1" si="0"/>
        <v>7</v>
      </c>
      <c r="B141" s="185" t="str">
        <f t="shared" ca="1" si="1"/>
        <v>G.07</v>
      </c>
      <c r="C141" s="185" t="s">
        <v>21</v>
      </c>
      <c r="D141" s="185" t="s">
        <v>215</v>
      </c>
      <c r="E141" s="185" t="s">
        <v>82</v>
      </c>
      <c r="G141" s="343"/>
      <c r="H141" s="183"/>
    </row>
    <row r="142" spans="1:8">
      <c r="A142" s="185">
        <f t="shared" ca="1" si="0"/>
        <v>8</v>
      </c>
      <c r="B142" s="185" t="str">
        <f t="shared" ca="1" si="1"/>
        <v>G.08</v>
      </c>
      <c r="C142" s="185" t="s">
        <v>21</v>
      </c>
      <c r="D142" s="185" t="s">
        <v>216</v>
      </c>
      <c r="E142" s="185" t="s">
        <v>82</v>
      </c>
      <c r="G142" s="343"/>
      <c r="H142" s="183"/>
    </row>
    <row r="143" spans="1:8">
      <c r="A143" s="185">
        <f t="shared" ca="1" si="0"/>
        <v>9</v>
      </c>
      <c r="B143" s="185" t="str">
        <f t="shared" ca="1" si="1"/>
        <v>G.09</v>
      </c>
      <c r="C143" s="185" t="s">
        <v>21</v>
      </c>
      <c r="D143" s="185" t="s">
        <v>214</v>
      </c>
      <c r="E143" s="185" t="s">
        <v>82</v>
      </c>
      <c r="G143" s="343"/>
      <c r="H143" s="183"/>
    </row>
    <row r="144" spans="1:8">
      <c r="A144" s="185">
        <f t="shared" ca="1" si="0"/>
        <v>10</v>
      </c>
      <c r="B144" s="185" t="str">
        <f t="shared" ca="1" si="1"/>
        <v>G.10</v>
      </c>
      <c r="C144" s="185" t="s">
        <v>21</v>
      </c>
      <c r="D144" s="185" t="s">
        <v>217</v>
      </c>
      <c r="E144" s="185" t="s">
        <v>82</v>
      </c>
      <c r="G144" s="343"/>
      <c r="H144" s="183"/>
    </row>
    <row r="145" spans="1:8">
      <c r="A145" s="185">
        <f t="shared" ca="1" si="0"/>
        <v>11</v>
      </c>
      <c r="B145" s="185" t="str">
        <f t="shared" ca="1" si="1"/>
        <v>G.11</v>
      </c>
      <c r="C145" s="185" t="s">
        <v>21</v>
      </c>
      <c r="D145" s="185" t="s">
        <v>218</v>
      </c>
      <c r="E145" s="185" t="s">
        <v>82</v>
      </c>
      <c r="G145" s="343"/>
      <c r="H145" s="183"/>
    </row>
    <row r="146" spans="1:8">
      <c r="A146" s="185">
        <f t="shared" ca="1" si="0"/>
        <v>12</v>
      </c>
      <c r="B146" s="185" t="str">
        <f t="shared" ca="1" si="1"/>
        <v>G.12</v>
      </c>
      <c r="C146" s="185" t="s">
        <v>21</v>
      </c>
      <c r="D146" s="185" t="s">
        <v>219</v>
      </c>
      <c r="E146" s="185" t="s">
        <v>82</v>
      </c>
      <c r="G146" s="343"/>
      <c r="H146" s="183"/>
    </row>
    <row r="147" spans="1:8">
      <c r="A147" s="185">
        <f t="shared" ca="1" si="0"/>
        <v>13</v>
      </c>
      <c r="B147" s="185" t="str">
        <f t="shared" ca="1" si="1"/>
        <v>G.13</v>
      </c>
      <c r="C147" s="185" t="s">
        <v>21</v>
      </c>
      <c r="D147" s="185" t="s">
        <v>220</v>
      </c>
      <c r="E147" s="185" t="s">
        <v>82</v>
      </c>
      <c r="G147" s="343"/>
      <c r="H147" s="183"/>
    </row>
    <row r="148" spans="1:8">
      <c r="A148" s="185">
        <f t="shared" ca="1" si="0"/>
        <v>14</v>
      </c>
      <c r="B148" s="185" t="str">
        <f t="shared" ca="1" si="1"/>
        <v>G.14</v>
      </c>
      <c r="C148" s="185" t="s">
        <v>21</v>
      </c>
      <c r="D148" s="185" t="s">
        <v>221</v>
      </c>
      <c r="E148" s="185" t="s">
        <v>82</v>
      </c>
      <c r="G148" s="343"/>
      <c r="H148" s="183"/>
    </row>
    <row r="149" spans="1:8">
      <c r="A149" s="185">
        <f t="shared" ca="1" si="0"/>
        <v>15</v>
      </c>
      <c r="B149" s="185" t="str">
        <f t="shared" ca="1" si="1"/>
        <v>G.15</v>
      </c>
      <c r="C149" s="185" t="s">
        <v>21</v>
      </c>
      <c r="D149" s="185" t="s">
        <v>222</v>
      </c>
      <c r="E149" s="185" t="s">
        <v>82</v>
      </c>
      <c r="G149" s="343"/>
      <c r="H149" s="183"/>
    </row>
    <row r="150" spans="1:8">
      <c r="A150" s="185">
        <f t="shared" ca="1" si="0"/>
        <v>16</v>
      </c>
      <c r="B150" s="185" t="str">
        <f t="shared" ca="1" si="1"/>
        <v>G.16</v>
      </c>
      <c r="C150" s="185" t="s">
        <v>21</v>
      </c>
      <c r="D150" s="185" t="s">
        <v>223</v>
      </c>
      <c r="E150" s="185" t="s">
        <v>82</v>
      </c>
      <c r="G150" s="343"/>
      <c r="H150" s="183"/>
    </row>
    <row r="151" spans="1:8">
      <c r="A151" s="185">
        <f t="shared" ca="1" si="0"/>
        <v>17</v>
      </c>
      <c r="B151" s="185" t="str">
        <f t="shared" ca="1" si="1"/>
        <v>G.17</v>
      </c>
      <c r="C151" s="185" t="s">
        <v>21</v>
      </c>
      <c r="D151" s="185" t="s">
        <v>224</v>
      </c>
      <c r="E151" s="185" t="s">
        <v>82</v>
      </c>
      <c r="G151" s="343"/>
      <c r="H151" s="183"/>
    </row>
    <row r="152" spans="1:8">
      <c r="A152" s="185">
        <f t="shared" ca="1" si="0"/>
        <v>18</v>
      </c>
      <c r="B152" s="185" t="str">
        <f t="shared" ca="1" si="1"/>
        <v>G.18</v>
      </c>
      <c r="C152" s="185" t="s">
        <v>21</v>
      </c>
      <c r="D152" s="204" t="s">
        <v>225</v>
      </c>
      <c r="E152" s="185" t="s">
        <v>82</v>
      </c>
      <c r="G152" s="343"/>
    </row>
    <row r="153" spans="1:8">
      <c r="A153" s="185">
        <f t="shared" ca="1" si="0"/>
        <v>19</v>
      </c>
      <c r="B153" s="185" t="str">
        <f t="shared" ca="1" si="1"/>
        <v>G.19</v>
      </c>
      <c r="C153" s="185" t="s">
        <v>21</v>
      </c>
      <c r="D153" s="204" t="s">
        <v>226</v>
      </c>
      <c r="E153" s="185" t="s">
        <v>82</v>
      </c>
      <c r="G153" s="343"/>
    </row>
    <row r="154" spans="1:8">
      <c r="A154" s="185">
        <f t="shared" ca="1" si="0"/>
        <v>20</v>
      </c>
      <c r="B154" s="185" t="str">
        <f t="shared" ca="1" si="1"/>
        <v>G.20</v>
      </c>
      <c r="C154" s="185" t="s">
        <v>21</v>
      </c>
      <c r="D154" s="204" t="s">
        <v>227</v>
      </c>
      <c r="E154" s="185" t="s">
        <v>82</v>
      </c>
      <c r="G154" s="343"/>
    </row>
    <row r="155" spans="1:8">
      <c r="A155" s="185">
        <v>1</v>
      </c>
      <c r="B155" s="185" t="str">
        <f t="shared" ref="B155:B215" si="2">C155&amp;TEXT(A155,".00")</f>
        <v>H.01</v>
      </c>
      <c r="C155" s="185" t="s">
        <v>36</v>
      </c>
      <c r="D155" s="185" t="s">
        <v>175</v>
      </c>
      <c r="E155" s="185" t="s">
        <v>93</v>
      </c>
      <c r="G155" s="336" t="s">
        <v>232</v>
      </c>
    </row>
    <row r="156" spans="1:8">
      <c r="A156" s="185">
        <f t="shared" ref="A156:A215" ca="1" si="3">INDIRECT(ADDRESS(ROW()-1,COLUMN()))+1</f>
        <v>2</v>
      </c>
      <c r="B156" s="185" t="str">
        <f t="shared" ca="1" si="2"/>
        <v>H.02</v>
      </c>
      <c r="C156" s="185" t="s">
        <v>36</v>
      </c>
      <c r="D156" s="185" t="s">
        <v>264</v>
      </c>
      <c r="E156" s="185" t="s">
        <v>82</v>
      </c>
      <c r="G156" s="337"/>
    </row>
    <row r="157" spans="1:8">
      <c r="A157" s="185">
        <f t="shared" ca="1" si="3"/>
        <v>3</v>
      </c>
      <c r="B157" s="185" t="str">
        <f t="shared" ca="1" si="2"/>
        <v>H.03</v>
      </c>
      <c r="C157" s="185" t="s">
        <v>36</v>
      </c>
      <c r="D157" s="185" t="s">
        <v>176</v>
      </c>
      <c r="E157" s="185" t="s">
        <v>82</v>
      </c>
      <c r="G157" s="337"/>
    </row>
    <row r="158" spans="1:8">
      <c r="A158" s="185">
        <f t="shared" ca="1" si="3"/>
        <v>4</v>
      </c>
      <c r="B158" s="185" t="str">
        <f t="shared" ca="1" si="2"/>
        <v>H.04</v>
      </c>
      <c r="C158" s="185" t="s">
        <v>36</v>
      </c>
      <c r="D158" s="185" t="s">
        <v>130</v>
      </c>
      <c r="E158" s="185" t="s">
        <v>93</v>
      </c>
      <c r="G158" s="337"/>
    </row>
    <row r="159" spans="1:8">
      <c r="A159" s="185">
        <f t="shared" ca="1" si="3"/>
        <v>5</v>
      </c>
      <c r="B159" s="185" t="str">
        <f t="shared" ca="1" si="2"/>
        <v>H.05</v>
      </c>
      <c r="C159" s="185" t="s">
        <v>36</v>
      </c>
      <c r="D159" s="185" t="s">
        <v>131</v>
      </c>
      <c r="E159" s="185" t="s">
        <v>82</v>
      </c>
      <c r="G159" s="337"/>
    </row>
    <row r="160" spans="1:8">
      <c r="A160" s="185">
        <f t="shared" ca="1" si="3"/>
        <v>6</v>
      </c>
      <c r="B160" s="185" t="str">
        <f t="shared" ca="1" si="2"/>
        <v>H.06</v>
      </c>
      <c r="C160" s="185" t="s">
        <v>36</v>
      </c>
      <c r="D160" s="185" t="s">
        <v>265</v>
      </c>
      <c r="E160" s="185" t="s">
        <v>93</v>
      </c>
      <c r="G160" s="337"/>
    </row>
    <row r="161" spans="1:9">
      <c r="A161" s="185">
        <f t="shared" ca="1" si="3"/>
        <v>7</v>
      </c>
      <c r="B161" s="185" t="str">
        <f t="shared" ca="1" si="2"/>
        <v>H.07</v>
      </c>
      <c r="C161" s="185" t="s">
        <v>36</v>
      </c>
      <c r="D161" s="185" t="s">
        <v>177</v>
      </c>
      <c r="E161" s="185" t="s">
        <v>93</v>
      </c>
      <c r="G161" s="337"/>
    </row>
    <row r="162" spans="1:9">
      <c r="A162" s="185">
        <f t="shared" ca="1" si="3"/>
        <v>8</v>
      </c>
      <c r="B162" s="185" t="str">
        <f t="shared" ca="1" si="2"/>
        <v>H.08</v>
      </c>
      <c r="C162" s="185" t="s">
        <v>36</v>
      </c>
      <c r="D162" s="185" t="s">
        <v>178</v>
      </c>
      <c r="E162" s="185" t="s">
        <v>82</v>
      </c>
      <c r="G162" s="337"/>
    </row>
    <row r="163" spans="1:9">
      <c r="A163" s="185">
        <v>1</v>
      </c>
      <c r="B163" s="185" t="str">
        <f>C163&amp;TEXT(A163,".00")</f>
        <v>I.01</v>
      </c>
      <c r="C163" s="185" t="s">
        <v>37</v>
      </c>
      <c r="D163" s="185" t="s">
        <v>266</v>
      </c>
      <c r="E163" s="185" t="s">
        <v>82</v>
      </c>
      <c r="G163" s="345" t="s">
        <v>163</v>
      </c>
    </row>
    <row r="164" spans="1:9">
      <c r="A164" s="185">
        <f t="shared" ca="1" si="3"/>
        <v>2</v>
      </c>
      <c r="B164" s="185" t="str">
        <f t="shared" ref="B164:B170" ca="1" si="4">C164&amp;TEXT(A164,".00")</f>
        <v>I.02</v>
      </c>
      <c r="C164" s="185" t="s">
        <v>37</v>
      </c>
      <c r="D164" s="185" t="s">
        <v>267</v>
      </c>
      <c r="E164" s="185" t="s">
        <v>82</v>
      </c>
      <c r="G164" s="345"/>
    </row>
    <row r="165" spans="1:9">
      <c r="A165" s="185">
        <f t="shared" ref="A165:A170" ca="1" si="5">INDIRECT(ADDRESS(ROW()-1,COLUMN()))+1</f>
        <v>3</v>
      </c>
      <c r="B165" s="185" t="str">
        <f t="shared" ca="1" si="4"/>
        <v>I.03</v>
      </c>
      <c r="C165" s="185" t="s">
        <v>37</v>
      </c>
      <c r="D165" s="185" t="s">
        <v>268</v>
      </c>
      <c r="E165" s="185" t="s">
        <v>82</v>
      </c>
      <c r="G165" s="345"/>
    </row>
    <row r="166" spans="1:9">
      <c r="A166" s="185">
        <f t="shared" ca="1" si="5"/>
        <v>4</v>
      </c>
      <c r="B166" s="185" t="str">
        <f t="shared" ca="1" si="4"/>
        <v>I.04</v>
      </c>
      <c r="C166" s="185" t="s">
        <v>37</v>
      </c>
      <c r="D166" s="185" t="s">
        <v>269</v>
      </c>
      <c r="E166" s="185" t="s">
        <v>82</v>
      </c>
      <c r="G166" s="345"/>
    </row>
    <row r="167" spans="1:9">
      <c r="A167" s="185">
        <f t="shared" ca="1" si="5"/>
        <v>5</v>
      </c>
      <c r="B167" s="185" t="str">
        <f t="shared" ca="1" si="4"/>
        <v>I.05</v>
      </c>
      <c r="C167" s="185" t="s">
        <v>37</v>
      </c>
      <c r="D167" s="185" t="s">
        <v>160</v>
      </c>
      <c r="E167" s="185" t="s">
        <v>82</v>
      </c>
      <c r="G167" s="345"/>
    </row>
    <row r="168" spans="1:9">
      <c r="A168" s="185">
        <f t="shared" ca="1" si="5"/>
        <v>6</v>
      </c>
      <c r="B168" s="185" t="str">
        <f t="shared" ca="1" si="4"/>
        <v>I.06</v>
      </c>
      <c r="C168" s="185" t="s">
        <v>37</v>
      </c>
      <c r="D168" s="185" t="s">
        <v>161</v>
      </c>
      <c r="E168" s="185" t="s">
        <v>82</v>
      </c>
      <c r="G168" s="345"/>
    </row>
    <row r="169" spans="1:9">
      <c r="A169" s="185">
        <f t="shared" ca="1" si="5"/>
        <v>7</v>
      </c>
      <c r="B169" s="185" t="str">
        <f t="shared" ca="1" si="4"/>
        <v>I.07</v>
      </c>
      <c r="C169" s="185" t="s">
        <v>37</v>
      </c>
      <c r="D169" s="185" t="s">
        <v>162</v>
      </c>
      <c r="E169" s="185" t="s">
        <v>82</v>
      </c>
      <c r="G169" s="345"/>
    </row>
    <row r="170" spans="1:9">
      <c r="A170" s="185">
        <f t="shared" ca="1" si="5"/>
        <v>8</v>
      </c>
      <c r="B170" s="185" t="str">
        <f t="shared" ca="1" si="4"/>
        <v>I.08</v>
      </c>
      <c r="C170" s="185" t="s">
        <v>37</v>
      </c>
      <c r="D170" s="185" t="s">
        <v>186</v>
      </c>
      <c r="E170" s="185" t="s">
        <v>82</v>
      </c>
      <c r="G170" s="345"/>
    </row>
    <row r="171" spans="1:9">
      <c r="A171" s="185">
        <v>1</v>
      </c>
      <c r="B171" s="185" t="str">
        <f t="shared" si="2"/>
        <v>J.01</v>
      </c>
      <c r="C171" s="185" t="s">
        <v>38</v>
      </c>
      <c r="D171" s="185" t="s">
        <v>270</v>
      </c>
      <c r="E171" s="185" t="s">
        <v>82</v>
      </c>
      <c r="G171" s="338"/>
      <c r="H171" s="346" t="s">
        <v>233</v>
      </c>
      <c r="I171" s="188"/>
    </row>
    <row r="172" spans="1:9">
      <c r="A172" s="185">
        <f t="shared" ca="1" si="3"/>
        <v>2</v>
      </c>
      <c r="B172" s="185" t="str">
        <f t="shared" ca="1" si="2"/>
        <v>J.02</v>
      </c>
      <c r="C172" s="185" t="s">
        <v>38</v>
      </c>
      <c r="D172" s="185" t="s">
        <v>271</v>
      </c>
      <c r="E172" s="185" t="s">
        <v>82</v>
      </c>
      <c r="G172" s="338"/>
      <c r="H172" s="344"/>
      <c r="I172" s="188"/>
    </row>
    <row r="173" spans="1:9">
      <c r="A173" s="185">
        <f t="shared" ca="1" si="3"/>
        <v>3</v>
      </c>
      <c r="B173" s="185" t="str">
        <f t="shared" ca="1" si="2"/>
        <v>J.03</v>
      </c>
      <c r="C173" s="185" t="s">
        <v>38</v>
      </c>
      <c r="D173" s="185" t="s">
        <v>272</v>
      </c>
      <c r="E173" s="185" t="s">
        <v>82</v>
      </c>
      <c r="G173" s="338"/>
      <c r="H173" s="344"/>
      <c r="I173" s="188"/>
    </row>
    <row r="174" spans="1:9">
      <c r="A174" s="185">
        <v>1</v>
      </c>
      <c r="B174" s="185" t="str">
        <f t="shared" si="2"/>
        <v>K.01</v>
      </c>
      <c r="C174" s="185" t="s">
        <v>39</v>
      </c>
      <c r="D174" s="185" t="s">
        <v>134</v>
      </c>
      <c r="E174" s="185" t="s">
        <v>93</v>
      </c>
      <c r="G174" s="338"/>
      <c r="H174" s="347" t="s">
        <v>12</v>
      </c>
      <c r="I174" s="189"/>
    </row>
    <row r="175" spans="1:9">
      <c r="A175" s="185">
        <f t="shared" ca="1" si="3"/>
        <v>2</v>
      </c>
      <c r="B175" s="185" t="str">
        <f t="shared" ca="1" si="2"/>
        <v>K.02</v>
      </c>
      <c r="C175" s="185" t="s">
        <v>39</v>
      </c>
      <c r="D175" s="185" t="s">
        <v>132</v>
      </c>
      <c r="E175" s="185" t="s">
        <v>82</v>
      </c>
      <c r="G175" s="338"/>
      <c r="H175" s="347"/>
      <c r="I175" s="189"/>
    </row>
    <row r="176" spans="1:9">
      <c r="A176" s="185">
        <f t="shared" ca="1" si="3"/>
        <v>3</v>
      </c>
      <c r="B176" s="185" t="str">
        <f t="shared" ca="1" si="2"/>
        <v>K.03</v>
      </c>
      <c r="C176" s="185" t="s">
        <v>39</v>
      </c>
      <c r="D176" s="185" t="s">
        <v>133</v>
      </c>
      <c r="E176" s="185" t="s">
        <v>82</v>
      </c>
      <c r="G176" s="338"/>
      <c r="H176" s="347"/>
      <c r="I176" s="189"/>
    </row>
    <row r="177" spans="1:9">
      <c r="A177" s="185">
        <v>1</v>
      </c>
      <c r="B177" s="185" t="str">
        <f t="shared" si="2"/>
        <v>L.01</v>
      </c>
      <c r="C177" s="185" t="s">
        <v>34</v>
      </c>
      <c r="D177" s="185" t="s">
        <v>135</v>
      </c>
      <c r="E177" s="185" t="s">
        <v>93</v>
      </c>
      <c r="G177" s="338"/>
      <c r="H177" s="344" t="s">
        <v>141</v>
      </c>
      <c r="I177" s="344" t="s">
        <v>13</v>
      </c>
    </row>
    <row r="178" spans="1:9">
      <c r="A178" s="185">
        <f t="shared" ca="1" si="3"/>
        <v>2</v>
      </c>
      <c r="B178" s="185" t="str">
        <f t="shared" ca="1" si="2"/>
        <v>L.02</v>
      </c>
      <c r="C178" s="185" t="s">
        <v>34</v>
      </c>
      <c r="D178" s="185" t="s">
        <v>273</v>
      </c>
      <c r="E178" s="185" t="s">
        <v>93</v>
      </c>
      <c r="G178" s="338"/>
      <c r="H178" s="344"/>
      <c r="I178" s="344"/>
    </row>
    <row r="179" spans="1:9">
      <c r="A179" s="185">
        <f t="shared" ca="1" si="3"/>
        <v>3</v>
      </c>
      <c r="B179" s="185" t="str">
        <f t="shared" ca="1" si="2"/>
        <v>L.03</v>
      </c>
      <c r="C179" s="185" t="s">
        <v>34</v>
      </c>
      <c r="D179" s="185" t="s">
        <v>274</v>
      </c>
      <c r="E179" s="185" t="s">
        <v>82</v>
      </c>
      <c r="G179" s="338"/>
      <c r="H179" s="344"/>
      <c r="I179" s="344"/>
    </row>
    <row r="180" spans="1:9">
      <c r="A180" s="185">
        <v>1</v>
      </c>
      <c r="B180" s="185" t="str">
        <f t="shared" si="2"/>
        <v>M.01</v>
      </c>
      <c r="C180" s="185" t="s">
        <v>35</v>
      </c>
      <c r="D180" s="185" t="s">
        <v>136</v>
      </c>
      <c r="E180" s="185" t="s">
        <v>82</v>
      </c>
      <c r="G180" s="338"/>
      <c r="H180" s="344"/>
      <c r="I180" s="344" t="s">
        <v>25</v>
      </c>
    </row>
    <row r="181" spans="1:9">
      <c r="A181" s="185">
        <f t="shared" ca="1" si="3"/>
        <v>2</v>
      </c>
      <c r="B181" s="185" t="str">
        <f t="shared" ca="1" si="2"/>
        <v>M.02</v>
      </c>
      <c r="C181" s="185" t="s">
        <v>35</v>
      </c>
      <c r="D181" s="185" t="s">
        <v>137</v>
      </c>
      <c r="E181" s="185" t="s">
        <v>82</v>
      </c>
      <c r="G181" s="338"/>
      <c r="H181" s="344"/>
      <c r="I181" s="344"/>
    </row>
    <row r="182" spans="1:9">
      <c r="A182" s="185">
        <f t="shared" ca="1" si="3"/>
        <v>3</v>
      </c>
      <c r="B182" s="185" t="str">
        <f t="shared" ca="1" si="2"/>
        <v>M.03</v>
      </c>
      <c r="C182" s="185" t="s">
        <v>35</v>
      </c>
      <c r="D182" s="185" t="s">
        <v>138</v>
      </c>
      <c r="E182" s="185" t="s">
        <v>82</v>
      </c>
      <c r="G182" s="338"/>
      <c r="H182" s="344"/>
      <c r="I182" s="344"/>
    </row>
    <row r="183" spans="1:9">
      <c r="A183" s="185">
        <f t="shared" ca="1" si="3"/>
        <v>4</v>
      </c>
      <c r="B183" s="185" t="str">
        <f t="shared" ca="1" si="2"/>
        <v>M.04</v>
      </c>
      <c r="C183" s="185" t="s">
        <v>35</v>
      </c>
      <c r="D183" s="185" t="s">
        <v>139</v>
      </c>
      <c r="E183" s="185" t="s">
        <v>82</v>
      </c>
      <c r="G183" s="338"/>
      <c r="H183" s="344"/>
      <c r="I183" s="344"/>
    </row>
    <row r="184" spans="1:9">
      <c r="A184" s="185">
        <f t="shared" ca="1" si="3"/>
        <v>5</v>
      </c>
      <c r="B184" s="185" t="str">
        <f t="shared" ca="1" si="2"/>
        <v>M.05</v>
      </c>
      <c r="C184" s="185" t="s">
        <v>35</v>
      </c>
      <c r="D184" s="185" t="s">
        <v>140</v>
      </c>
      <c r="E184" s="185" t="s">
        <v>82</v>
      </c>
      <c r="G184" s="338"/>
      <c r="H184" s="344"/>
      <c r="I184" s="344"/>
    </row>
    <row r="185" spans="1:9">
      <c r="A185" s="185">
        <v>1</v>
      </c>
      <c r="B185" s="185" t="str">
        <f t="shared" si="2"/>
        <v>N.01</v>
      </c>
      <c r="C185" s="185" t="s">
        <v>22</v>
      </c>
      <c r="D185" s="185" t="s">
        <v>275</v>
      </c>
      <c r="E185" s="185" t="s">
        <v>82</v>
      </c>
      <c r="G185" s="338"/>
      <c r="H185" s="344" t="s">
        <v>14</v>
      </c>
      <c r="I185" s="344" t="s">
        <v>24</v>
      </c>
    </row>
    <row r="186" spans="1:9">
      <c r="A186" s="185">
        <f t="shared" ca="1" si="3"/>
        <v>2</v>
      </c>
      <c r="B186" s="185" t="str">
        <f t="shared" ca="1" si="2"/>
        <v>N.02</v>
      </c>
      <c r="C186" s="185" t="s">
        <v>22</v>
      </c>
      <c r="D186" s="185" t="s">
        <v>179</v>
      </c>
      <c r="E186" s="185" t="s">
        <v>82</v>
      </c>
      <c r="G186" s="338"/>
      <c r="H186" s="344"/>
      <c r="I186" s="344"/>
    </row>
    <row r="187" spans="1:9">
      <c r="A187" s="185">
        <v>1</v>
      </c>
      <c r="B187" s="185" t="str">
        <f t="shared" si="2"/>
        <v>O.01</v>
      </c>
      <c r="C187" s="185" t="s">
        <v>23</v>
      </c>
      <c r="D187" s="185" t="s">
        <v>142</v>
      </c>
      <c r="E187" s="185" t="s">
        <v>82</v>
      </c>
      <c r="G187" s="338"/>
      <c r="H187" s="344"/>
      <c r="I187" s="344" t="s">
        <v>144</v>
      </c>
    </row>
    <row r="188" spans="1:9">
      <c r="A188" s="185">
        <f t="shared" ca="1" si="3"/>
        <v>2</v>
      </c>
      <c r="B188" s="185" t="str">
        <f t="shared" ca="1" si="2"/>
        <v>O.02</v>
      </c>
      <c r="C188" s="185" t="s">
        <v>23</v>
      </c>
      <c r="D188" s="185" t="s">
        <v>203</v>
      </c>
      <c r="E188" s="185" t="s">
        <v>82</v>
      </c>
      <c r="G188" s="338"/>
      <c r="H188" s="344"/>
      <c r="I188" s="344"/>
    </row>
    <row r="189" spans="1:9">
      <c r="A189" s="185">
        <f t="shared" ca="1" si="3"/>
        <v>3</v>
      </c>
      <c r="B189" s="185" t="str">
        <f t="shared" ca="1" si="2"/>
        <v>O.03</v>
      </c>
      <c r="C189" s="185" t="s">
        <v>23</v>
      </c>
      <c r="D189" s="185" t="s">
        <v>143</v>
      </c>
      <c r="E189" s="185" t="s">
        <v>82</v>
      </c>
      <c r="G189" s="338"/>
      <c r="H189" s="344"/>
      <c r="I189" s="344"/>
    </row>
    <row r="190" spans="1:9">
      <c r="A190" s="185">
        <f t="shared" ca="1" si="3"/>
        <v>4</v>
      </c>
      <c r="B190" s="185" t="str">
        <f t="shared" ca="1" si="2"/>
        <v>O.04</v>
      </c>
      <c r="C190" s="185" t="s">
        <v>23</v>
      </c>
      <c r="D190" s="185" t="s">
        <v>204</v>
      </c>
      <c r="E190" s="185" t="s">
        <v>82</v>
      </c>
      <c r="G190" s="338"/>
      <c r="H190" s="344"/>
      <c r="I190" s="344"/>
    </row>
    <row r="191" spans="1:9">
      <c r="A191" s="185">
        <v>1</v>
      </c>
      <c r="B191" s="185" t="str">
        <f t="shared" si="2"/>
        <v>P.01</v>
      </c>
      <c r="C191" s="185" t="s">
        <v>40</v>
      </c>
      <c r="D191" s="185" t="s">
        <v>148</v>
      </c>
      <c r="E191" s="185" t="s">
        <v>93</v>
      </c>
      <c r="G191" s="338"/>
      <c r="H191" s="344" t="s">
        <v>156</v>
      </c>
      <c r="I191" s="344" t="s">
        <v>62</v>
      </c>
    </row>
    <row r="192" spans="1:9">
      <c r="A192" s="185">
        <f t="shared" ca="1" si="3"/>
        <v>2</v>
      </c>
      <c r="B192" s="185" t="str">
        <f t="shared" ca="1" si="2"/>
        <v>P.02</v>
      </c>
      <c r="C192" s="185" t="s">
        <v>40</v>
      </c>
      <c r="D192" s="185" t="s">
        <v>145</v>
      </c>
      <c r="E192" s="185" t="s">
        <v>93</v>
      </c>
      <c r="G192" s="338"/>
      <c r="H192" s="344"/>
      <c r="I192" s="344"/>
    </row>
    <row r="193" spans="1:9">
      <c r="A193" s="225">
        <f t="shared" ca="1" si="3"/>
        <v>3</v>
      </c>
      <c r="B193" s="225" t="str">
        <f t="shared" ca="1" si="2"/>
        <v>P.03</v>
      </c>
      <c r="C193" s="225" t="s">
        <v>40</v>
      </c>
      <c r="D193" s="225" t="s">
        <v>146</v>
      </c>
      <c r="E193" s="225" t="s">
        <v>83</v>
      </c>
      <c r="G193" s="338"/>
      <c r="H193" s="344"/>
      <c r="I193" s="344"/>
    </row>
    <row r="194" spans="1:9">
      <c r="A194" s="185">
        <f t="shared" ca="1" si="3"/>
        <v>4</v>
      </c>
      <c r="B194" s="185" t="str">
        <f t="shared" ca="1" si="2"/>
        <v>P.04</v>
      </c>
      <c r="C194" s="185" t="s">
        <v>40</v>
      </c>
      <c r="D194" s="185" t="s">
        <v>157</v>
      </c>
      <c r="E194" s="185" t="s">
        <v>93</v>
      </c>
      <c r="G194" s="338"/>
      <c r="H194" s="344"/>
      <c r="I194" s="344"/>
    </row>
    <row r="195" spans="1:9">
      <c r="A195" s="185">
        <f t="shared" ca="1" si="3"/>
        <v>5</v>
      </c>
      <c r="B195" s="185" t="str">
        <f t="shared" ca="1" si="2"/>
        <v>P.05</v>
      </c>
      <c r="C195" s="185" t="s">
        <v>40</v>
      </c>
      <c r="D195" s="185" t="s">
        <v>147</v>
      </c>
      <c r="E195" s="185" t="s">
        <v>82</v>
      </c>
      <c r="G195" s="338"/>
      <c r="H195" s="344"/>
      <c r="I195" s="344"/>
    </row>
    <row r="196" spans="1:9">
      <c r="A196" s="185">
        <f t="shared" ca="1" si="3"/>
        <v>6</v>
      </c>
      <c r="B196" s="185" t="str">
        <f t="shared" ca="1" si="2"/>
        <v>P.06</v>
      </c>
      <c r="C196" s="185" t="s">
        <v>40</v>
      </c>
      <c r="D196" s="185" t="s">
        <v>201</v>
      </c>
      <c r="E196" s="185" t="s">
        <v>82</v>
      </c>
      <c r="G196" s="338"/>
      <c r="H196" s="344"/>
      <c r="I196" s="344"/>
    </row>
    <row r="197" spans="1:9">
      <c r="A197" s="185">
        <f t="shared" ca="1" si="3"/>
        <v>7</v>
      </c>
      <c r="B197" s="185" t="str">
        <f t="shared" ca="1" si="2"/>
        <v>P.07</v>
      </c>
      <c r="C197" s="185" t="s">
        <v>40</v>
      </c>
      <c r="D197" s="185" t="s">
        <v>202</v>
      </c>
      <c r="E197" s="185" t="s">
        <v>82</v>
      </c>
      <c r="G197" s="338"/>
      <c r="H197" s="344"/>
      <c r="I197" s="344"/>
    </row>
    <row r="198" spans="1:9">
      <c r="A198" s="185">
        <v>1</v>
      </c>
      <c r="B198" s="185" t="str">
        <f t="shared" si="2"/>
        <v>Q.01</v>
      </c>
      <c r="C198" s="185" t="s">
        <v>41</v>
      </c>
      <c r="D198" s="185" t="s">
        <v>180</v>
      </c>
      <c r="E198" s="185" t="s">
        <v>82</v>
      </c>
      <c r="G198" s="338"/>
      <c r="H198" s="344"/>
      <c r="I198" s="344" t="s">
        <v>79</v>
      </c>
    </row>
    <row r="199" spans="1:9">
      <c r="A199" s="185">
        <f t="shared" ca="1" si="3"/>
        <v>2</v>
      </c>
      <c r="B199" s="185" t="str">
        <f t="shared" ca="1" si="2"/>
        <v>Q.02</v>
      </c>
      <c r="C199" s="185" t="s">
        <v>41</v>
      </c>
      <c r="D199" s="185" t="s">
        <v>181</v>
      </c>
      <c r="E199" s="185" t="s">
        <v>82</v>
      </c>
      <c r="G199" s="338"/>
      <c r="H199" s="344"/>
      <c r="I199" s="344"/>
    </row>
    <row r="200" spans="1:9">
      <c r="A200" s="185">
        <f t="shared" ca="1" si="3"/>
        <v>3</v>
      </c>
      <c r="B200" s="185" t="str">
        <f t="shared" ca="1" si="2"/>
        <v>Q.03</v>
      </c>
      <c r="C200" s="185" t="s">
        <v>41</v>
      </c>
      <c r="D200" s="185" t="s">
        <v>182</v>
      </c>
      <c r="E200" s="185" t="s">
        <v>82</v>
      </c>
      <c r="G200" s="338"/>
      <c r="H200" s="344"/>
      <c r="I200" s="344"/>
    </row>
    <row r="201" spans="1:9">
      <c r="A201" s="185">
        <f t="shared" ca="1" si="3"/>
        <v>4</v>
      </c>
      <c r="B201" s="185" t="str">
        <f t="shared" ca="1" si="2"/>
        <v>Q.04</v>
      </c>
      <c r="C201" s="185" t="s">
        <v>41</v>
      </c>
      <c r="D201" s="185" t="s">
        <v>149</v>
      </c>
      <c r="E201" s="185" t="s">
        <v>82</v>
      </c>
      <c r="G201" s="338"/>
      <c r="H201" s="344"/>
      <c r="I201" s="344"/>
    </row>
    <row r="202" spans="1:9">
      <c r="A202" s="185">
        <f t="shared" ca="1" si="3"/>
        <v>5</v>
      </c>
      <c r="B202" s="185" t="str">
        <f t="shared" ca="1" si="2"/>
        <v>Q.05</v>
      </c>
      <c r="C202" s="185" t="s">
        <v>41</v>
      </c>
      <c r="D202" s="185" t="s">
        <v>183</v>
      </c>
      <c r="E202" s="185" t="s">
        <v>82</v>
      </c>
      <c r="G202" s="338"/>
      <c r="H202" s="344"/>
      <c r="I202" s="344"/>
    </row>
    <row r="203" spans="1:9">
      <c r="A203" s="185">
        <f t="shared" ca="1" si="3"/>
        <v>6</v>
      </c>
      <c r="B203" s="185" t="str">
        <f t="shared" ca="1" si="2"/>
        <v>Q.06</v>
      </c>
      <c r="C203" s="185" t="s">
        <v>41</v>
      </c>
      <c r="D203" s="185" t="s">
        <v>184</v>
      </c>
      <c r="E203" s="185" t="s">
        <v>82</v>
      </c>
      <c r="G203" s="338"/>
      <c r="H203" s="344"/>
      <c r="I203" s="344"/>
    </row>
    <row r="204" spans="1:9">
      <c r="A204" s="185">
        <v>1</v>
      </c>
      <c r="B204" s="185" t="str">
        <f t="shared" si="2"/>
        <v>R.01</v>
      </c>
      <c r="C204" s="185" t="s">
        <v>42</v>
      </c>
      <c r="D204" s="185" t="s">
        <v>194</v>
      </c>
      <c r="E204" s="185" t="s">
        <v>82</v>
      </c>
      <c r="G204" s="338"/>
      <c r="H204" s="344"/>
      <c r="I204" s="344" t="s">
        <v>198</v>
      </c>
    </row>
    <row r="205" spans="1:9">
      <c r="A205" s="185">
        <f t="shared" ca="1" si="3"/>
        <v>2</v>
      </c>
      <c r="B205" s="185" t="str">
        <f t="shared" ca="1" si="2"/>
        <v>R.02</v>
      </c>
      <c r="C205" s="185" t="s">
        <v>42</v>
      </c>
      <c r="D205" s="185" t="s">
        <v>195</v>
      </c>
      <c r="E205" s="185" t="s">
        <v>82</v>
      </c>
      <c r="G205" s="338"/>
      <c r="H205" s="344"/>
      <c r="I205" s="344"/>
    </row>
    <row r="206" spans="1:9">
      <c r="A206" s="185">
        <f t="shared" ca="1" si="3"/>
        <v>3</v>
      </c>
      <c r="B206" s="185" t="str">
        <f t="shared" ca="1" si="2"/>
        <v>R.03</v>
      </c>
      <c r="C206" s="185" t="s">
        <v>42</v>
      </c>
      <c r="D206" s="185" t="s">
        <v>193</v>
      </c>
      <c r="E206" s="185" t="s">
        <v>82</v>
      </c>
      <c r="G206" s="338"/>
      <c r="H206" s="344"/>
      <c r="I206" s="344"/>
    </row>
    <row r="207" spans="1:9">
      <c r="A207" s="185">
        <v>1</v>
      </c>
      <c r="B207" s="185" t="str">
        <f t="shared" si="2"/>
        <v>S.01</v>
      </c>
      <c r="C207" s="185" t="s">
        <v>43</v>
      </c>
      <c r="D207" s="185" t="s">
        <v>150</v>
      </c>
      <c r="E207" s="185" t="s">
        <v>82</v>
      </c>
      <c r="G207" s="338"/>
      <c r="H207" s="344"/>
      <c r="I207" s="344" t="s">
        <v>73</v>
      </c>
    </row>
    <row r="208" spans="1:9">
      <c r="A208" s="185">
        <f t="shared" ca="1" si="3"/>
        <v>2</v>
      </c>
      <c r="B208" s="185" t="str">
        <f t="shared" ca="1" si="2"/>
        <v>S.02</v>
      </c>
      <c r="C208" s="185" t="s">
        <v>43</v>
      </c>
      <c r="D208" s="185" t="s">
        <v>159</v>
      </c>
      <c r="E208" s="185" t="s">
        <v>82</v>
      </c>
      <c r="G208" s="338"/>
      <c r="H208" s="344"/>
      <c r="I208" s="344"/>
    </row>
    <row r="209" spans="1:9">
      <c r="A209" s="185">
        <f t="shared" ca="1" si="3"/>
        <v>3</v>
      </c>
      <c r="B209" s="185" t="str">
        <f t="shared" ca="1" si="2"/>
        <v>S.03</v>
      </c>
      <c r="C209" s="185" t="s">
        <v>43</v>
      </c>
      <c r="D209" s="185" t="s">
        <v>151</v>
      </c>
      <c r="E209" s="185" t="s">
        <v>82</v>
      </c>
      <c r="G209" s="338"/>
      <c r="H209" s="344"/>
      <c r="I209" s="344"/>
    </row>
    <row r="210" spans="1:9">
      <c r="A210" s="185">
        <f t="shared" ca="1" si="3"/>
        <v>4</v>
      </c>
      <c r="B210" s="185" t="str">
        <f t="shared" ca="1" si="2"/>
        <v>S.04</v>
      </c>
      <c r="C210" s="185" t="s">
        <v>43</v>
      </c>
      <c r="D210" s="185" t="s">
        <v>158</v>
      </c>
      <c r="E210" s="185" t="s">
        <v>82</v>
      </c>
      <c r="G210" s="338"/>
      <c r="H210" s="344"/>
      <c r="I210" s="344"/>
    </row>
    <row r="211" spans="1:9">
      <c r="A211" s="185">
        <f t="shared" ca="1" si="3"/>
        <v>5</v>
      </c>
      <c r="B211" s="185" t="str">
        <f t="shared" ca="1" si="2"/>
        <v>S.05</v>
      </c>
      <c r="C211" s="185" t="s">
        <v>43</v>
      </c>
      <c r="D211" s="185" t="s">
        <v>185</v>
      </c>
      <c r="E211" s="185" t="s">
        <v>82</v>
      </c>
      <c r="G211" s="338"/>
      <c r="H211" s="344"/>
      <c r="I211" s="344"/>
    </row>
    <row r="212" spans="1:9">
      <c r="A212" s="185">
        <f t="shared" ca="1" si="3"/>
        <v>6</v>
      </c>
      <c r="B212" s="185" t="str">
        <f t="shared" ca="1" si="2"/>
        <v>S.06</v>
      </c>
      <c r="C212" s="185" t="s">
        <v>43</v>
      </c>
      <c r="D212" s="185" t="s">
        <v>152</v>
      </c>
      <c r="E212" s="185" t="s">
        <v>82</v>
      </c>
      <c r="G212" s="338"/>
      <c r="H212" s="344"/>
      <c r="I212" s="344"/>
    </row>
    <row r="213" spans="1:9">
      <c r="A213" s="185">
        <f t="shared" ca="1" si="3"/>
        <v>7</v>
      </c>
      <c r="B213" s="185" t="str">
        <f t="shared" ca="1" si="2"/>
        <v>S.07</v>
      </c>
      <c r="C213" s="185" t="s">
        <v>43</v>
      </c>
      <c r="D213" s="185" t="s">
        <v>153</v>
      </c>
      <c r="E213" s="185" t="s">
        <v>82</v>
      </c>
      <c r="G213" s="338"/>
      <c r="H213" s="344"/>
      <c r="I213" s="344"/>
    </row>
    <row r="214" spans="1:9">
      <c r="A214" s="185">
        <v>1</v>
      </c>
      <c r="B214" s="185" t="str">
        <f t="shared" si="2"/>
        <v>T.01</v>
      </c>
      <c r="C214" s="185" t="s">
        <v>44</v>
      </c>
      <c r="D214" s="185" t="s">
        <v>154</v>
      </c>
      <c r="E214" s="185" t="s">
        <v>82</v>
      </c>
      <c r="G214" s="338"/>
      <c r="H214" s="344"/>
      <c r="I214" s="344" t="s">
        <v>26</v>
      </c>
    </row>
    <row r="215" spans="1:9">
      <c r="A215" s="185">
        <f t="shared" ca="1" si="3"/>
        <v>2</v>
      </c>
      <c r="B215" s="185" t="str">
        <f t="shared" ca="1" si="2"/>
        <v>T.02</v>
      </c>
      <c r="C215" s="185" t="s">
        <v>44</v>
      </c>
      <c r="D215" s="185" t="s">
        <v>155</v>
      </c>
      <c r="E215" s="185" t="s">
        <v>82</v>
      </c>
      <c r="G215" s="338"/>
      <c r="H215" s="344"/>
      <c r="I215" s="344"/>
    </row>
    <row r="216" spans="1:9">
      <c r="D216" s="190"/>
    </row>
    <row r="217" spans="1:9">
      <c r="D217" s="190"/>
    </row>
    <row r="218" spans="1:9">
      <c r="D218" s="190"/>
    </row>
    <row r="219" spans="1:9">
      <c r="D219" s="190"/>
    </row>
    <row r="220" spans="1:9">
      <c r="D220" s="190"/>
    </row>
    <row r="221" spans="1:9">
      <c r="D221" s="190"/>
    </row>
    <row r="222" spans="1:9">
      <c r="D222" s="191"/>
    </row>
    <row r="223" spans="1:9">
      <c r="D223" s="192"/>
    </row>
    <row r="224" spans="1:9">
      <c r="D224" s="192"/>
    </row>
    <row r="225" spans="4:4">
      <c r="D225" s="192"/>
    </row>
    <row r="226" spans="4:4">
      <c r="D226" s="192"/>
    </row>
    <row r="227" spans="4:4">
      <c r="D227" s="192"/>
    </row>
    <row r="228" spans="4:4">
      <c r="D228" s="192"/>
    </row>
    <row r="229" spans="4:4">
      <c r="D229" s="192"/>
    </row>
    <row r="230" spans="4:4">
      <c r="D230" s="192"/>
    </row>
    <row r="231" spans="4:4">
      <c r="D231" s="193"/>
    </row>
    <row r="232" spans="4:4">
      <c r="D232" s="192"/>
    </row>
    <row r="233" spans="4:4">
      <c r="D233" s="192"/>
    </row>
    <row r="234" spans="4:4">
      <c r="D234" s="192"/>
    </row>
    <row r="235" spans="4:4">
      <c r="D235" s="192"/>
    </row>
    <row r="236" spans="4:4">
      <c r="D236" s="192"/>
    </row>
    <row r="237" spans="4:4">
      <c r="D237" s="192"/>
    </row>
    <row r="238" spans="4:4">
      <c r="D238" s="192"/>
    </row>
    <row r="239" spans="4:4">
      <c r="D239" s="192"/>
    </row>
    <row r="240" spans="4:4">
      <c r="D240" s="192"/>
    </row>
    <row r="241" spans="4:4">
      <c r="D241" s="192"/>
    </row>
    <row r="242" spans="4:4">
      <c r="D242" s="194"/>
    </row>
    <row r="243" spans="4:4">
      <c r="D243" s="192"/>
    </row>
    <row r="244" spans="4:4">
      <c r="D244" s="192"/>
    </row>
    <row r="245" spans="4:4">
      <c r="D245" s="192"/>
    </row>
    <row r="246" spans="4:4">
      <c r="D246" s="192"/>
    </row>
    <row r="247" spans="4:4">
      <c r="D247" s="192"/>
    </row>
    <row r="248" spans="4:4">
      <c r="D248" s="194"/>
    </row>
    <row r="249" spans="4:4">
      <c r="D249" s="192"/>
    </row>
    <row r="250" spans="4:4">
      <c r="D250" s="192"/>
    </row>
    <row r="251" spans="4:4">
      <c r="D251" s="192"/>
    </row>
    <row r="252" spans="4:4">
      <c r="D252" s="192"/>
    </row>
    <row r="253" spans="4:4">
      <c r="D253" s="192"/>
    </row>
    <row r="254" spans="4:4">
      <c r="D254" s="192"/>
    </row>
    <row r="255" spans="4:4">
      <c r="D255" s="192"/>
    </row>
    <row r="256" spans="4:4">
      <c r="D256" s="192"/>
    </row>
    <row r="257" spans="4:4">
      <c r="D257" s="192"/>
    </row>
    <row r="258" spans="4:4">
      <c r="D258" s="192"/>
    </row>
    <row r="259" spans="4:4">
      <c r="D259" s="192"/>
    </row>
    <row r="260" spans="4:4">
      <c r="D260" s="192"/>
    </row>
    <row r="261" spans="4:4">
      <c r="D261" s="192"/>
    </row>
    <row r="262" spans="4:4">
      <c r="D262" s="191"/>
    </row>
    <row r="263" spans="4:4">
      <c r="D263" s="192"/>
    </row>
    <row r="264" spans="4:4">
      <c r="D264" s="192"/>
    </row>
    <row r="265" spans="4:4">
      <c r="D265" s="192"/>
    </row>
    <row r="266" spans="4:4">
      <c r="D266" s="192"/>
    </row>
    <row r="267" spans="4:4">
      <c r="D267" s="192"/>
    </row>
    <row r="268" spans="4:4">
      <c r="D268" s="192"/>
    </row>
    <row r="269" spans="4:4">
      <c r="D269" s="192"/>
    </row>
    <row r="270" spans="4:4">
      <c r="D270" s="192"/>
    </row>
    <row r="271" spans="4:4">
      <c r="D271" s="192"/>
    </row>
    <row r="272" spans="4:4">
      <c r="D272" s="192"/>
    </row>
    <row r="273" spans="4:4">
      <c r="D273" s="192"/>
    </row>
    <row r="274" spans="4:4">
      <c r="D274" s="192"/>
    </row>
    <row r="275" spans="4:4">
      <c r="D275" s="192"/>
    </row>
    <row r="276" spans="4:4">
      <c r="D276" s="192"/>
    </row>
    <row r="277" spans="4:4">
      <c r="D277" s="192"/>
    </row>
    <row r="278" spans="4:4">
      <c r="D278" s="192"/>
    </row>
    <row r="279" spans="4:4">
      <c r="D279" s="192"/>
    </row>
    <row r="280" spans="4:4">
      <c r="D280" s="195"/>
    </row>
    <row r="281" spans="4:4">
      <c r="D281" s="196"/>
    </row>
    <row r="282" spans="4:4">
      <c r="D282" s="196"/>
    </row>
    <row r="283" spans="4:4">
      <c r="D283" s="196"/>
    </row>
    <row r="284" spans="4:4">
      <c r="D284" s="196"/>
    </row>
    <row r="285" spans="4:4">
      <c r="D285" s="197"/>
    </row>
    <row r="286" spans="4:4">
      <c r="D286" s="197"/>
    </row>
    <row r="287" spans="4:4">
      <c r="D287" s="195"/>
    </row>
    <row r="288" spans="4:4">
      <c r="D288" s="195"/>
    </row>
    <row r="289" spans="4:4">
      <c r="D289" s="195"/>
    </row>
    <row r="290" spans="4:4">
      <c r="D290" s="198"/>
    </row>
    <row r="291" spans="4:4">
      <c r="D291" s="195"/>
    </row>
    <row r="292" spans="4:4">
      <c r="D292" s="197"/>
    </row>
    <row r="293" spans="4:4">
      <c r="D293" s="199"/>
    </row>
    <row r="294" spans="4:4">
      <c r="D294" s="200"/>
    </row>
    <row r="295" spans="4:4">
      <c r="D295" s="201"/>
    </row>
    <row r="296" spans="4:4">
      <c r="D296" s="197"/>
    </row>
    <row r="297" spans="4:4">
      <c r="D297" s="195"/>
    </row>
    <row r="298" spans="4:4">
      <c r="D298" s="193"/>
    </row>
    <row r="299" spans="4:4">
      <c r="D299" s="193"/>
    </row>
    <row r="300" spans="4:4">
      <c r="D300" s="193"/>
    </row>
    <row r="301" spans="4:4">
      <c r="D301" s="193"/>
    </row>
    <row r="302" spans="4:4">
      <c r="D302" s="193"/>
    </row>
    <row r="303" spans="4:4">
      <c r="D303" s="193"/>
    </row>
    <row r="304" spans="4:4">
      <c r="D304" s="195"/>
    </row>
    <row r="305" spans="4:4">
      <c r="D305" s="192"/>
    </row>
    <row r="306" spans="4:4">
      <c r="D306" s="192"/>
    </row>
    <row r="307" spans="4:4">
      <c r="D307" s="202"/>
    </row>
    <row r="308" spans="4:4">
      <c r="D308" s="202"/>
    </row>
    <row r="309" spans="4:4">
      <c r="D309" s="202"/>
    </row>
    <row r="310" spans="4:4">
      <c r="D310" s="193"/>
    </row>
    <row r="311" spans="4:4">
      <c r="D311" s="203"/>
    </row>
    <row r="312" spans="4:4">
      <c r="D312" s="202"/>
    </row>
    <row r="313" spans="4:4">
      <c r="D313" s="202"/>
    </row>
    <row r="314" spans="4:4">
      <c r="D314" s="195"/>
    </row>
    <row r="315" spans="4:4">
      <c r="D315" s="202"/>
    </row>
    <row r="316" spans="4:4">
      <c r="D316" s="202"/>
    </row>
    <row r="317" spans="4:4">
      <c r="D317" s="195"/>
    </row>
    <row r="318" spans="4:4">
      <c r="D318" s="195"/>
    </row>
    <row r="319" spans="4:4">
      <c r="D319" s="202"/>
    </row>
    <row r="320" spans="4:4">
      <c r="D320" s="202"/>
    </row>
    <row r="321" spans="4:4">
      <c r="D321" s="195"/>
    </row>
    <row r="322" spans="4:4">
      <c r="D322" s="195"/>
    </row>
    <row r="323" spans="4:4">
      <c r="D323" s="195"/>
    </row>
    <row r="324" spans="4:4">
      <c r="D324" s="197"/>
    </row>
    <row r="325" spans="4:4">
      <c r="D325" s="192"/>
    </row>
    <row r="326" spans="4:4">
      <c r="D326" s="198"/>
    </row>
    <row r="327" spans="4:4">
      <c r="D327" s="195"/>
    </row>
  </sheetData>
  <mergeCells count="24">
    <mergeCell ref="I207:I213"/>
    <mergeCell ref="I214:I215"/>
    <mergeCell ref="G163:G170"/>
    <mergeCell ref="I177:I179"/>
    <mergeCell ref="I180:I184"/>
    <mergeCell ref="I185:I186"/>
    <mergeCell ref="I187:I190"/>
    <mergeCell ref="H177:H184"/>
    <mergeCell ref="H185:H190"/>
    <mergeCell ref="I191:I197"/>
    <mergeCell ref="I198:I203"/>
    <mergeCell ref="I204:I206"/>
    <mergeCell ref="H171:H173"/>
    <mergeCell ref="H174:H176"/>
    <mergeCell ref="H191:H215"/>
    <mergeCell ref="G155:G162"/>
    <mergeCell ref="G171:G215"/>
    <mergeCell ref="H94:H102"/>
    <mergeCell ref="H103:H111"/>
    <mergeCell ref="G85:G93"/>
    <mergeCell ref="H112:H121"/>
    <mergeCell ref="H122:H134"/>
    <mergeCell ref="G94:G134"/>
    <mergeCell ref="G135:G154"/>
  </mergeCells>
  <conditionalFormatting sqref="D216:D328 A216:C324 E131:E135 F142:F151 E137:F141 E112:F130 A85:F102 E152:F324 A112:D215">
    <cfRule type="expression" dxfId="6" priority="210" stopIfTrue="1">
      <formula>ISEVEN(ROW())</formula>
    </cfRule>
  </conditionalFormatting>
  <conditionalFormatting sqref="E142:E151">
    <cfRule type="expression" dxfId="5" priority="10" stopIfTrue="1">
      <formula>ISEVEN(ROW())</formula>
    </cfRule>
  </conditionalFormatting>
  <conditionalFormatting sqref="E136:F136 F131:F135">
    <cfRule type="expression" dxfId="4" priority="8" stopIfTrue="1">
      <formula>ISEVEN(ROW())</formula>
    </cfRule>
  </conditionalFormatting>
  <conditionalFormatting sqref="E108:F111 D105:D111 B105:B111">
    <cfRule type="expression" dxfId="3" priority="4" stopIfTrue="1">
      <formula>ISEVEN(ROW())</formula>
    </cfRule>
  </conditionalFormatting>
  <conditionalFormatting sqref="E105:F107 C105:C111">
    <cfRule type="expression" dxfId="2" priority="3" stopIfTrue="1">
      <formula>ISEVEN(ROW())</formula>
    </cfRule>
  </conditionalFormatting>
  <conditionalFormatting sqref="A103:F103 B104:F104">
    <cfRule type="expression" dxfId="1" priority="2" stopIfTrue="1">
      <formula>ISEVEN(ROW())</formula>
    </cfRule>
  </conditionalFormatting>
  <conditionalFormatting sqref="A104:A111">
    <cfRule type="expression" dxfId="0" priority="1" stopIfTrue="1">
      <formula>ISEVEN(ROW())</formula>
    </cfRule>
  </conditionalFormatting>
  <dataValidations count="7">
    <dataValidation type="list" allowBlank="1" showInputMessage="1" showErrorMessage="1" sqref="C324">
      <formula1>RéfN3Cod</formula1>
    </dataValidation>
    <dataValidation type="list" allowBlank="1" showInputMessage="1" showErrorMessage="1" sqref="H61">
      <formula1>OFFSET(RépSimpleInv,,1,,1)</formula1>
    </dataValidation>
    <dataValidation type="list" allowBlank="1" showInputMessage="1" showErrorMessage="1" sqref="B24:B43">
      <formula1>OFFSET(RéfN2,,,,1)</formula1>
    </dataValidation>
    <dataValidation type="list" allowBlank="1" showInputMessage="1" showErrorMessage="1" sqref="D24:D43">
      <formula1>ZoneSaisie</formula1>
    </dataValidation>
    <dataValidation type="list" allowBlank="1" showInputMessage="1" showErrorMessage="1" sqref="B13:B21">
      <formula1>OFFSET(RéfN1,,,,1)</formula1>
    </dataValidation>
    <dataValidation type="list" allowBlank="1" showInputMessage="1" showErrorMessage="1" sqref="E85:E323">
      <formula1>OFFSET(RéfNot,,,,1)</formula1>
    </dataValidation>
    <dataValidation type="list" allowBlank="1" showInputMessage="1" showErrorMessage="1" sqref="C85:C323">
      <formula1>OFFSET(RéfN3,,,,1)</formula1>
    </dataValidation>
  </dataValidations>
  <pageMargins left="0.7" right="0.7" top="0.75" bottom="0.75" header="0.3" footer="0.3"/>
  <pageSetup paperSize="9" scale="16" orientation="portrait" r:id="rId1"/>
  <rowBreaks count="1" manualBreakCount="1">
    <brk id="43" max="1638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27</vt:i4>
      </vt:variant>
    </vt:vector>
  </HeadingPairs>
  <TitlesOfParts>
    <vt:vector size="37" baseType="lpstr">
      <vt:lpstr>Accueil</vt:lpstr>
      <vt:lpstr>Mode d'emploi</vt:lpstr>
      <vt:lpstr>Identification</vt:lpstr>
      <vt:lpstr>1 - Management</vt:lpstr>
      <vt:lpstr>2 - Prise en charge</vt:lpstr>
      <vt:lpstr>Scores</vt:lpstr>
      <vt:lpstr>Résultats</vt:lpstr>
      <vt:lpstr>Cartographie</vt:lpstr>
      <vt:lpstr>Réf</vt:lpstr>
      <vt:lpstr>BD</vt:lpstr>
      <vt:lpstr>'1 - Management'!Impression_des_titres</vt:lpstr>
      <vt:lpstr>'2 - Prise en charge'!Impression_des_titres</vt:lpstr>
      <vt:lpstr>RéfN1</vt:lpstr>
      <vt:lpstr>RéfN2</vt:lpstr>
      <vt:lpstr>RéfN3</vt:lpstr>
      <vt:lpstr>RéfN4</vt:lpstr>
      <vt:lpstr>RéfNot</vt:lpstr>
      <vt:lpstr>RépComplexe1</vt:lpstr>
      <vt:lpstr>RépFréquence</vt:lpstr>
      <vt:lpstr>RépSimple</vt:lpstr>
      <vt:lpstr>RépSimple1</vt:lpstr>
      <vt:lpstr>RépSimple2</vt:lpstr>
      <vt:lpstr>RépSimpleInv</vt:lpstr>
      <vt:lpstr>TypeEtaStatut</vt:lpstr>
      <vt:lpstr>'1 - Management'!Zone_d_impression</vt:lpstr>
      <vt:lpstr>'2 - Prise en charge'!Zone_d_impression</vt:lpstr>
      <vt:lpstr>Accueil!Zone_d_impression</vt:lpstr>
      <vt:lpstr>Cartographie!Zone_d_impression</vt:lpstr>
      <vt:lpstr>Identification!Zone_d_impression</vt:lpstr>
      <vt:lpstr>'Mode d''emploi'!Zone_d_impression</vt:lpstr>
      <vt:lpstr>Résultats!Zone_d_impression</vt:lpstr>
      <vt:lpstr>Scores!Zone_d_impression</vt:lpstr>
      <vt:lpstr>ZoneBD</vt:lpstr>
      <vt:lpstr>ZoneSaisie</vt:lpstr>
      <vt:lpstr>ZoneSaisie1</vt:lpstr>
      <vt:lpstr>ZoneSaisie2</vt:lpstr>
      <vt:lpstr>ZoneSaisie3</vt:lpstr>
    </vt:vector>
  </TitlesOfParts>
  <Company>ANAP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Hervé Laborie</dc:creator>
  <cp:lastModifiedBy>*</cp:lastModifiedBy>
  <cp:lastPrinted>2017-05-22T09:20:32Z</cp:lastPrinted>
  <dcterms:created xsi:type="dcterms:W3CDTF">2010-05-07T07:04:20Z</dcterms:created>
  <dcterms:modified xsi:type="dcterms:W3CDTF">2017-05-22T09:20:40Z</dcterms:modified>
</cp:coreProperties>
</file>